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7490" windowHeight="10290" activeTab="0"/>
  </bookViews>
  <sheets>
    <sheet name="Hele allmenninga" sheetId="1" r:id="rId1"/>
    <sheet name="Sør for Drevsjø" sheetId="2" r:id="rId2"/>
    <sheet name="NØRER" sheetId="3" r:id="rId3"/>
  </sheets>
  <definedNames/>
  <calcPr fullCalcOnLoad="1"/>
</workbook>
</file>

<file path=xl/sharedStrings.xml><?xml version="1.0" encoding="utf-8"?>
<sst xmlns="http://schemas.openxmlformats.org/spreadsheetml/2006/main" count="122" uniqueCount="53">
  <si>
    <t>Nr</t>
  </si>
  <si>
    <t>tildelt
kvote</t>
  </si>
  <si>
    <t>felte
dyr</t>
  </si>
  <si>
    <t xml:space="preserve">okse
</t>
  </si>
  <si>
    <t>ku u/
kalv</t>
  </si>
  <si>
    <t>ku m/
1 kalv</t>
  </si>
  <si>
    <t>ku m/
2 kalv</t>
  </si>
  <si>
    <t xml:space="preserve">kalver
</t>
  </si>
  <si>
    <t xml:space="preserve">ukjent
</t>
  </si>
  <si>
    <t>sum
sett
elg</t>
  </si>
  <si>
    <t>elg pr.
jeger
pr. dag</t>
  </si>
  <si>
    <t>ku
pr.
okse</t>
  </si>
  <si>
    <t>kalv
pr.
kalvku</t>
  </si>
  <si>
    <t>% ku/u kalv av alle kyr</t>
  </si>
  <si>
    <t>dagsv
pr. felt
elg</t>
  </si>
  <si>
    <t>Skjærbekkdalen</t>
  </si>
  <si>
    <t>Kastflolia</t>
  </si>
  <si>
    <t>Løvåsen sør</t>
  </si>
  <si>
    <t>Løvåsen nord</t>
  </si>
  <si>
    <t>Snertneset</t>
  </si>
  <si>
    <t>Stenbekkhaugen</t>
  </si>
  <si>
    <t>Granbergtangen</t>
  </si>
  <si>
    <t>Sundet</t>
  </si>
  <si>
    <t>Galtåsen sør</t>
  </si>
  <si>
    <t>Galtåsen nord</t>
  </si>
  <si>
    <t>Risbakken</t>
  </si>
  <si>
    <t>Jotholla</t>
  </si>
  <si>
    <t>Hovdlia</t>
  </si>
  <si>
    <t>Lortsetra</t>
  </si>
  <si>
    <t>Vurrusjølia vest</t>
  </si>
  <si>
    <t>Vurrusjølia øst</t>
  </si>
  <si>
    <t>Sør for Femund</t>
  </si>
  <si>
    <t>Seteråsen</t>
  </si>
  <si>
    <t>Sømåkvolvet</t>
  </si>
  <si>
    <t>Buvika</t>
  </si>
  <si>
    <t>Trolltjønnåsen</t>
  </si>
  <si>
    <t>Bjønnbergan sør</t>
  </si>
  <si>
    <t>Vest for Femund</t>
  </si>
  <si>
    <t>Berget</t>
  </si>
  <si>
    <t>Lillebo</t>
  </si>
  <si>
    <t>Lensmannsberget</t>
  </si>
  <si>
    <t>Sorken</t>
  </si>
  <si>
    <t>Svartåsen</t>
  </si>
  <si>
    <t>Gutulia</t>
  </si>
  <si>
    <t>Valdalen</t>
  </si>
  <si>
    <t>Storbekken</t>
  </si>
  <si>
    <t>Femundsmarka sør</t>
  </si>
  <si>
    <t>Femunsdmarka nord</t>
  </si>
  <si>
    <t>Øst for Femund</t>
  </si>
  <si>
    <t>Sum hele allmenn.</t>
  </si>
  <si>
    <t>Sum alm. som er
med i N.Ø elgregion</t>
  </si>
  <si>
    <t>ant.
Dagsv</t>
  </si>
  <si>
    <t>Jaktfelt
År: 2020 sett elg</t>
  </si>
</sst>
</file>

<file path=xl/styles.xml><?xml version="1.0" encoding="utf-8"?>
<styleSheet xmlns="http://schemas.openxmlformats.org/spreadsheetml/2006/main">
  <numFmts count="25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179" fontId="0" fillId="0" borderId="0" applyFont="0" applyFill="0" applyBorder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7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/>
    </xf>
    <xf numFmtId="2" fontId="3" fillId="0" borderId="11" xfId="0" applyNumberFormat="1" applyFont="1" applyBorder="1" applyAlignment="1">
      <alignment/>
    </xf>
    <xf numFmtId="180" fontId="3" fillId="0" borderId="11" xfId="0" applyNumberFormat="1" applyFont="1" applyBorder="1" applyAlignment="1">
      <alignment/>
    </xf>
    <xf numFmtId="180" fontId="3" fillId="0" borderId="12" xfId="0" applyNumberFormat="1" applyFont="1" applyBorder="1" applyAlignment="1">
      <alignment/>
    </xf>
    <xf numFmtId="180" fontId="3" fillId="0" borderId="11" xfId="0" applyNumberFormat="1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/>
    </xf>
    <xf numFmtId="2" fontId="3" fillId="0" borderId="12" xfId="0" applyNumberFormat="1" applyFont="1" applyBorder="1" applyAlignment="1">
      <alignment/>
    </xf>
    <xf numFmtId="180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180" fontId="3" fillId="0" borderId="10" xfId="0" applyNumberFormat="1" applyFont="1" applyBorder="1" applyAlignment="1">
      <alignment horizontal="right"/>
    </xf>
    <xf numFmtId="0" fontId="4" fillId="0" borderId="14" xfId="0" applyFont="1" applyBorder="1" applyAlignment="1">
      <alignment wrapText="1"/>
    </xf>
    <xf numFmtId="2" fontId="4" fillId="0" borderId="14" xfId="0" applyNumberFormat="1" applyFont="1" applyBorder="1" applyAlignment="1">
      <alignment/>
    </xf>
    <xf numFmtId="180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2" fontId="4" fillId="0" borderId="15" xfId="0" applyNumberFormat="1" applyFont="1" applyBorder="1" applyAlignment="1">
      <alignment/>
    </xf>
    <xf numFmtId="180" fontId="4" fillId="0" borderId="15" xfId="0" applyNumberFormat="1" applyFont="1" applyBorder="1" applyAlignment="1">
      <alignment/>
    </xf>
    <xf numFmtId="180" fontId="4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2" fontId="4" fillId="0" borderId="16" xfId="0" applyNumberFormat="1" applyFont="1" applyBorder="1" applyAlignment="1">
      <alignment/>
    </xf>
    <xf numFmtId="180" fontId="4" fillId="0" borderId="16" xfId="0" applyNumberFormat="1" applyFont="1" applyBorder="1" applyAlignment="1">
      <alignment/>
    </xf>
    <xf numFmtId="180" fontId="4" fillId="0" borderId="16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19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wrapText="1"/>
    </xf>
    <xf numFmtId="0" fontId="3" fillId="0" borderId="19" xfId="0" applyFont="1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zoomScalePageLayoutView="0" workbookViewId="0" topLeftCell="A1">
      <pane ySplit="1" topLeftCell="A8" activePane="bottomLeft" state="frozen"/>
      <selection pane="topLeft" activeCell="A1" sqref="A1"/>
      <selection pane="bottomLeft" activeCell="E44" sqref="E44"/>
    </sheetView>
  </sheetViews>
  <sheetFormatPr defaultColWidth="11.421875" defaultRowHeight="12.75"/>
  <cols>
    <col min="1" max="1" width="3.140625" style="34" customWidth="1"/>
    <col min="2" max="2" width="21.28125" style="34" customWidth="1"/>
    <col min="3" max="3" width="7.421875" style="34" customWidth="1"/>
    <col min="4" max="4" width="6.140625" style="34" customWidth="1"/>
    <col min="5" max="5" width="6.28125" style="34" customWidth="1"/>
    <col min="6" max="6" width="5.00390625" style="34" customWidth="1"/>
    <col min="7" max="7" width="6.140625" style="34" customWidth="1"/>
    <col min="8" max="8" width="6.7109375" style="34" customWidth="1"/>
    <col min="9" max="9" width="6.140625" style="34" customWidth="1"/>
    <col min="10" max="10" width="6.8515625" style="34" customWidth="1"/>
    <col min="11" max="11" width="7.00390625" style="34" customWidth="1"/>
    <col min="12" max="12" width="5.421875" style="34" customWidth="1"/>
    <col min="13" max="13" width="7.7109375" style="34" customWidth="1"/>
    <col min="14" max="14" width="5.140625" style="34" customWidth="1"/>
    <col min="15" max="15" width="7.140625" style="34" customWidth="1"/>
    <col min="16" max="16" width="6.8515625" style="34" customWidth="1"/>
    <col min="17" max="17" width="7.28125" style="34" customWidth="1"/>
    <col min="18" max="18" width="6.140625" style="30" customWidth="1"/>
    <col min="19" max="19" width="9.8515625" style="30" customWidth="1"/>
    <col min="20" max="20" width="10.7109375" style="30" customWidth="1"/>
    <col min="21" max="26" width="11.421875" style="30" customWidth="1"/>
    <col min="27" max="16384" width="11.421875" style="34" customWidth="1"/>
  </cols>
  <sheetData>
    <row r="1" spans="1:26" s="33" customFormat="1" ht="43.5" customHeight="1" thickBot="1">
      <c r="A1" s="1" t="s">
        <v>0</v>
      </c>
      <c r="B1" s="29" t="s">
        <v>52</v>
      </c>
      <c r="C1" s="29" t="s">
        <v>1</v>
      </c>
      <c r="D1" s="29" t="s">
        <v>2</v>
      </c>
      <c r="E1" s="29" t="s">
        <v>51</v>
      </c>
      <c r="F1" s="29" t="s">
        <v>3</v>
      </c>
      <c r="G1" s="29" t="s">
        <v>4</v>
      </c>
      <c r="H1" s="29" t="s">
        <v>5</v>
      </c>
      <c r="I1" s="29" t="s">
        <v>6</v>
      </c>
      <c r="J1" s="29" t="s">
        <v>7</v>
      </c>
      <c r="K1" s="29" t="s">
        <v>8</v>
      </c>
      <c r="L1" s="29" t="s">
        <v>9</v>
      </c>
      <c r="M1" s="29" t="s">
        <v>10</v>
      </c>
      <c r="N1" s="29" t="s">
        <v>11</v>
      </c>
      <c r="O1" s="29" t="s">
        <v>12</v>
      </c>
      <c r="P1" s="29" t="s">
        <v>13</v>
      </c>
      <c r="Q1" s="29" t="s">
        <v>14</v>
      </c>
      <c r="R1" s="30"/>
      <c r="S1" s="31"/>
      <c r="T1" s="32"/>
      <c r="U1" s="32"/>
      <c r="V1" s="32"/>
      <c r="W1" s="32"/>
      <c r="X1" s="32"/>
      <c r="Y1" s="32"/>
      <c r="Z1" s="32"/>
    </row>
    <row r="2" spans="1:17" ht="14.25">
      <c r="A2" s="3">
        <v>1</v>
      </c>
      <c r="B2" s="3" t="s">
        <v>15</v>
      </c>
      <c r="C2" s="43">
        <v>5</v>
      </c>
      <c r="D2" s="3">
        <v>6</v>
      </c>
      <c r="E2" s="3">
        <v>79</v>
      </c>
      <c r="F2" s="3">
        <v>17</v>
      </c>
      <c r="G2" s="3">
        <v>21</v>
      </c>
      <c r="H2" s="3">
        <v>8</v>
      </c>
      <c r="I2" s="3"/>
      <c r="J2" s="3">
        <v>8</v>
      </c>
      <c r="K2" s="3">
        <v>8</v>
      </c>
      <c r="L2" s="3">
        <f>SUM(F2:K2)</f>
        <v>62</v>
      </c>
      <c r="M2" s="4">
        <f>SUM(L2/E2)</f>
        <v>0.7848101265822784</v>
      </c>
      <c r="N2" s="3">
        <f>SUM(G2+I2+H2)/F2</f>
        <v>1.7058823529411764</v>
      </c>
      <c r="O2" s="5">
        <f>SUM(J2)/(I2+H2)</f>
        <v>1</v>
      </c>
      <c r="P2" s="5">
        <f>SUM(G2/(G2+H2+I2))*100</f>
        <v>72.41379310344827</v>
      </c>
      <c r="Q2" s="7">
        <f aca="true" t="shared" si="0" ref="Q2:Q37">SUM(E2/D2)</f>
        <v>13.166666666666666</v>
      </c>
    </row>
    <row r="3" spans="1:17" ht="14.25">
      <c r="A3" s="9">
        <v>2</v>
      </c>
      <c r="B3" s="9" t="s">
        <v>16</v>
      </c>
      <c r="C3" s="43">
        <v>3</v>
      </c>
      <c r="D3" s="9">
        <v>1</v>
      </c>
      <c r="E3" s="9">
        <v>68</v>
      </c>
      <c r="F3" s="9">
        <v>16</v>
      </c>
      <c r="G3" s="9">
        <v>11</v>
      </c>
      <c r="H3" s="9">
        <v>3</v>
      </c>
      <c r="I3" s="9"/>
      <c r="J3" s="9">
        <v>3</v>
      </c>
      <c r="K3" s="9">
        <v>4</v>
      </c>
      <c r="L3" s="3">
        <f>SUM(F3:K3)</f>
        <v>37</v>
      </c>
      <c r="M3" s="10">
        <f aca="true" t="shared" si="1" ref="M3:M37">SUM(L3/E3)</f>
        <v>0.5441176470588235</v>
      </c>
      <c r="N3" s="6">
        <f aca="true" t="shared" si="2" ref="N3:N37">SUM(G3+I3+H3)/F3</f>
        <v>0.875</v>
      </c>
      <c r="O3" s="6">
        <f aca="true" t="shared" si="3" ref="O3:O37">SUM(J3)/(I3+H3)</f>
        <v>1</v>
      </c>
      <c r="P3" s="5">
        <f>SUM(G3/(G3+H3+I3))*100</f>
        <v>78.57142857142857</v>
      </c>
      <c r="Q3" s="11">
        <f t="shared" si="0"/>
        <v>68</v>
      </c>
    </row>
    <row r="4" spans="1:17" ht="14.25">
      <c r="A4" s="3">
        <v>3</v>
      </c>
      <c r="B4" s="9" t="s">
        <v>17</v>
      </c>
      <c r="C4" s="43">
        <v>6</v>
      </c>
      <c r="D4" s="9">
        <v>5</v>
      </c>
      <c r="E4" s="9">
        <v>57</v>
      </c>
      <c r="F4" s="9">
        <v>14</v>
      </c>
      <c r="G4" s="9">
        <v>10</v>
      </c>
      <c r="H4" s="9">
        <v>4</v>
      </c>
      <c r="I4" s="9"/>
      <c r="J4" s="9">
        <v>4</v>
      </c>
      <c r="K4" s="9">
        <v>1</v>
      </c>
      <c r="L4" s="9">
        <f aca="true" t="shared" si="4" ref="L4:L17">SUM(F4:K4)</f>
        <v>33</v>
      </c>
      <c r="M4" s="10">
        <f t="shared" si="1"/>
        <v>0.5789473684210527</v>
      </c>
      <c r="N4" s="6">
        <f t="shared" si="2"/>
        <v>1</v>
      </c>
      <c r="O4" s="6">
        <f t="shared" si="3"/>
        <v>1</v>
      </c>
      <c r="P4" s="5">
        <f>SUM(G4/(G4+H4+I4))*100</f>
        <v>71.42857142857143</v>
      </c>
      <c r="Q4" s="11">
        <f t="shared" si="0"/>
        <v>11.4</v>
      </c>
    </row>
    <row r="5" spans="1:17" ht="14.25">
      <c r="A5" s="9">
        <v>4</v>
      </c>
      <c r="B5" s="9" t="s">
        <v>18</v>
      </c>
      <c r="C5" s="43">
        <v>6</v>
      </c>
      <c r="D5" s="9">
        <v>7</v>
      </c>
      <c r="E5" s="9">
        <v>121</v>
      </c>
      <c r="F5" s="9">
        <v>15</v>
      </c>
      <c r="G5" s="9">
        <v>28</v>
      </c>
      <c r="H5" s="9">
        <v>13</v>
      </c>
      <c r="I5" s="9"/>
      <c r="J5" s="9">
        <v>14</v>
      </c>
      <c r="K5" s="9">
        <v>13</v>
      </c>
      <c r="L5" s="9">
        <f t="shared" si="4"/>
        <v>83</v>
      </c>
      <c r="M5" s="10">
        <f t="shared" si="1"/>
        <v>0.6859504132231405</v>
      </c>
      <c r="N5" s="6">
        <f t="shared" si="2"/>
        <v>2.7333333333333334</v>
      </c>
      <c r="O5" s="6">
        <f t="shared" si="3"/>
        <v>1.0769230769230769</v>
      </c>
      <c r="P5" s="5">
        <f>SUM(G5/(G5+H5+I5))*100</f>
        <v>68.29268292682927</v>
      </c>
      <c r="Q5" s="11">
        <f t="shared" si="0"/>
        <v>17.285714285714285</v>
      </c>
    </row>
    <row r="6" spans="1:17" ht="14.25">
      <c r="A6" s="3">
        <v>5</v>
      </c>
      <c r="B6" s="9" t="s">
        <v>19</v>
      </c>
      <c r="C6" s="43">
        <v>4</v>
      </c>
      <c r="D6" s="9">
        <v>4</v>
      </c>
      <c r="E6" s="9">
        <v>35</v>
      </c>
      <c r="F6" s="9">
        <v>9</v>
      </c>
      <c r="G6" s="9">
        <v>3</v>
      </c>
      <c r="H6" s="9">
        <v>8</v>
      </c>
      <c r="I6" s="9"/>
      <c r="J6" s="9">
        <v>9</v>
      </c>
      <c r="K6" s="9">
        <v>4</v>
      </c>
      <c r="L6" s="9">
        <f t="shared" si="4"/>
        <v>33</v>
      </c>
      <c r="M6" s="10">
        <f t="shared" si="1"/>
        <v>0.9428571428571428</v>
      </c>
      <c r="N6" s="6">
        <f t="shared" si="2"/>
        <v>1.2222222222222223</v>
      </c>
      <c r="O6" s="6">
        <f t="shared" si="3"/>
        <v>1.125</v>
      </c>
      <c r="P6" s="5">
        <f>SUM(G6/(G6+H6+I6))*100</f>
        <v>27.27272727272727</v>
      </c>
      <c r="Q6" s="11">
        <f t="shared" si="0"/>
        <v>8.75</v>
      </c>
    </row>
    <row r="7" spans="1:17" ht="14.25">
      <c r="A7" s="9">
        <v>6</v>
      </c>
      <c r="B7" s="9" t="s">
        <v>20</v>
      </c>
      <c r="C7" s="43">
        <v>4</v>
      </c>
      <c r="D7" s="9">
        <v>4</v>
      </c>
      <c r="E7" s="9">
        <v>91</v>
      </c>
      <c r="F7" s="9">
        <v>29</v>
      </c>
      <c r="G7" s="9">
        <v>41</v>
      </c>
      <c r="H7" s="9">
        <v>26</v>
      </c>
      <c r="I7" s="9"/>
      <c r="J7" s="9">
        <v>27</v>
      </c>
      <c r="K7" s="9">
        <v>19</v>
      </c>
      <c r="L7" s="9">
        <f t="shared" si="4"/>
        <v>142</v>
      </c>
      <c r="M7" s="10">
        <f t="shared" si="1"/>
        <v>1.5604395604395604</v>
      </c>
      <c r="N7" s="6">
        <f t="shared" si="2"/>
        <v>2.310344827586207</v>
      </c>
      <c r="O7" s="6">
        <f t="shared" si="3"/>
        <v>1.0384615384615385</v>
      </c>
      <c r="P7" s="5">
        <f aca="true" t="shared" si="5" ref="P7:P37">SUM(G7/(G7+H7+I7))*100</f>
        <v>61.19402985074627</v>
      </c>
      <c r="Q7" s="11">
        <f t="shared" si="0"/>
        <v>22.75</v>
      </c>
    </row>
    <row r="8" spans="1:17" ht="14.25">
      <c r="A8" s="3">
        <v>7</v>
      </c>
      <c r="B8" s="9" t="s">
        <v>21</v>
      </c>
      <c r="C8" s="43">
        <v>5</v>
      </c>
      <c r="D8" s="9">
        <v>6</v>
      </c>
      <c r="E8" s="9">
        <v>65</v>
      </c>
      <c r="F8" s="9">
        <v>14</v>
      </c>
      <c r="G8" s="9">
        <v>28</v>
      </c>
      <c r="H8" s="9">
        <v>13</v>
      </c>
      <c r="I8" s="9"/>
      <c r="J8" s="9">
        <v>13</v>
      </c>
      <c r="K8" s="9">
        <v>8</v>
      </c>
      <c r="L8" s="9">
        <f t="shared" si="4"/>
        <v>76</v>
      </c>
      <c r="M8" s="10">
        <f t="shared" si="1"/>
        <v>1.1692307692307693</v>
      </c>
      <c r="N8" s="6">
        <f t="shared" si="2"/>
        <v>2.9285714285714284</v>
      </c>
      <c r="O8" s="6">
        <f t="shared" si="3"/>
        <v>1</v>
      </c>
      <c r="P8" s="5">
        <f t="shared" si="5"/>
        <v>68.29268292682927</v>
      </c>
      <c r="Q8" s="11">
        <f t="shared" si="0"/>
        <v>10.833333333333334</v>
      </c>
    </row>
    <row r="9" spans="1:17" ht="14.25">
      <c r="A9" s="9">
        <v>8</v>
      </c>
      <c r="B9" s="9" t="s">
        <v>22</v>
      </c>
      <c r="C9" s="43">
        <v>4</v>
      </c>
      <c r="D9" s="9">
        <v>4</v>
      </c>
      <c r="E9" s="9">
        <v>67</v>
      </c>
      <c r="F9" s="9">
        <v>13</v>
      </c>
      <c r="G9" s="9">
        <v>6</v>
      </c>
      <c r="H9" s="9">
        <v>7</v>
      </c>
      <c r="I9" s="9"/>
      <c r="J9" s="9">
        <v>7</v>
      </c>
      <c r="K9" s="9">
        <v>7</v>
      </c>
      <c r="L9" s="9">
        <f t="shared" si="4"/>
        <v>40</v>
      </c>
      <c r="M9" s="10">
        <f t="shared" si="1"/>
        <v>0.5970149253731343</v>
      </c>
      <c r="N9" s="6">
        <f t="shared" si="2"/>
        <v>1</v>
      </c>
      <c r="O9" s="6">
        <f t="shared" si="3"/>
        <v>1</v>
      </c>
      <c r="P9" s="5">
        <f t="shared" si="5"/>
        <v>46.15384615384615</v>
      </c>
      <c r="Q9" s="11">
        <f t="shared" si="0"/>
        <v>16.75</v>
      </c>
    </row>
    <row r="10" spans="1:17" ht="14.25">
      <c r="A10" s="3">
        <v>9</v>
      </c>
      <c r="B10" s="9" t="s">
        <v>23</v>
      </c>
      <c r="C10" s="43">
        <v>4</v>
      </c>
      <c r="D10" s="9">
        <v>5</v>
      </c>
      <c r="E10" s="9">
        <v>129</v>
      </c>
      <c r="F10" s="9">
        <v>27</v>
      </c>
      <c r="G10" s="9">
        <v>24</v>
      </c>
      <c r="H10" s="9">
        <v>12</v>
      </c>
      <c r="I10" s="9">
        <v>4</v>
      </c>
      <c r="J10" s="9">
        <v>20</v>
      </c>
      <c r="K10" s="9">
        <v>16</v>
      </c>
      <c r="L10" s="9">
        <f t="shared" si="4"/>
        <v>103</v>
      </c>
      <c r="M10" s="10">
        <f t="shared" si="1"/>
        <v>0.7984496124031008</v>
      </c>
      <c r="N10" s="6">
        <f t="shared" si="2"/>
        <v>1.4814814814814814</v>
      </c>
      <c r="O10" s="6">
        <f t="shared" si="3"/>
        <v>1.25</v>
      </c>
      <c r="P10" s="5">
        <f t="shared" si="5"/>
        <v>60</v>
      </c>
      <c r="Q10" s="11">
        <f t="shared" si="0"/>
        <v>25.8</v>
      </c>
    </row>
    <row r="11" spans="1:17" ht="14.25">
      <c r="A11" s="9">
        <v>10</v>
      </c>
      <c r="B11" s="9" t="s">
        <v>24</v>
      </c>
      <c r="C11" s="43">
        <v>4</v>
      </c>
      <c r="D11" s="9">
        <v>4</v>
      </c>
      <c r="E11" s="9">
        <v>128</v>
      </c>
      <c r="F11" s="9">
        <v>16</v>
      </c>
      <c r="G11" s="9">
        <v>21</v>
      </c>
      <c r="H11" s="9">
        <v>1</v>
      </c>
      <c r="I11" s="9"/>
      <c r="J11" s="9">
        <v>1</v>
      </c>
      <c r="K11" s="9">
        <v>9</v>
      </c>
      <c r="L11" s="9">
        <f t="shared" si="4"/>
        <v>48</v>
      </c>
      <c r="M11" s="10">
        <f t="shared" si="1"/>
        <v>0.375</v>
      </c>
      <c r="N11" s="6">
        <f t="shared" si="2"/>
        <v>1.375</v>
      </c>
      <c r="O11" s="6">
        <f t="shared" si="3"/>
        <v>1</v>
      </c>
      <c r="P11" s="5">
        <f t="shared" si="5"/>
        <v>95.45454545454545</v>
      </c>
      <c r="Q11" s="11">
        <f t="shared" si="0"/>
        <v>32</v>
      </c>
    </row>
    <row r="12" spans="1:17" ht="14.25">
      <c r="A12" s="3">
        <v>11</v>
      </c>
      <c r="B12" s="9" t="s">
        <v>25</v>
      </c>
      <c r="C12" s="43">
        <v>4</v>
      </c>
      <c r="D12" s="9">
        <v>4</v>
      </c>
      <c r="E12" s="9">
        <v>65</v>
      </c>
      <c r="F12" s="9">
        <v>10</v>
      </c>
      <c r="G12" s="9">
        <v>12</v>
      </c>
      <c r="H12" s="9">
        <v>8</v>
      </c>
      <c r="I12" s="9"/>
      <c r="J12" s="9">
        <v>9</v>
      </c>
      <c r="K12" s="9">
        <v>5</v>
      </c>
      <c r="L12" s="9">
        <f t="shared" si="4"/>
        <v>44</v>
      </c>
      <c r="M12" s="10">
        <f t="shared" si="1"/>
        <v>0.676923076923077</v>
      </c>
      <c r="N12" s="6">
        <f t="shared" si="2"/>
        <v>2</v>
      </c>
      <c r="O12" s="6">
        <f t="shared" si="3"/>
        <v>1.125</v>
      </c>
      <c r="P12" s="5">
        <f t="shared" si="5"/>
        <v>60</v>
      </c>
      <c r="Q12" s="11">
        <f t="shared" si="0"/>
        <v>16.25</v>
      </c>
    </row>
    <row r="13" spans="1:19" ht="14.25">
      <c r="A13" s="9">
        <v>12</v>
      </c>
      <c r="B13" s="9" t="s">
        <v>26</v>
      </c>
      <c r="C13" s="43">
        <v>5</v>
      </c>
      <c r="D13" s="9">
        <v>5</v>
      </c>
      <c r="E13" s="9">
        <v>81</v>
      </c>
      <c r="F13" s="9">
        <v>6</v>
      </c>
      <c r="G13" s="9">
        <v>7</v>
      </c>
      <c r="H13" s="9">
        <v>16</v>
      </c>
      <c r="I13" s="9">
        <v>3</v>
      </c>
      <c r="J13" s="9">
        <v>23</v>
      </c>
      <c r="K13" s="9">
        <v>10</v>
      </c>
      <c r="L13" s="9">
        <f t="shared" si="4"/>
        <v>65</v>
      </c>
      <c r="M13" s="10">
        <f t="shared" si="1"/>
        <v>0.8024691358024691</v>
      </c>
      <c r="N13" s="6">
        <f t="shared" si="2"/>
        <v>4.333333333333333</v>
      </c>
      <c r="O13" s="6">
        <f t="shared" si="3"/>
        <v>1.2105263157894737</v>
      </c>
      <c r="P13" s="5">
        <f t="shared" si="5"/>
        <v>26.923076923076923</v>
      </c>
      <c r="Q13" s="11">
        <f t="shared" si="0"/>
        <v>16.2</v>
      </c>
      <c r="S13" s="35"/>
    </row>
    <row r="14" spans="1:19" ht="14.25">
      <c r="A14" s="3">
        <v>13</v>
      </c>
      <c r="B14" s="9" t="s">
        <v>27</v>
      </c>
      <c r="C14" s="43">
        <v>5</v>
      </c>
      <c r="D14" s="9">
        <v>6</v>
      </c>
      <c r="E14" s="9">
        <v>85</v>
      </c>
      <c r="F14" s="9">
        <v>11</v>
      </c>
      <c r="G14" s="9">
        <v>10</v>
      </c>
      <c r="H14" s="9">
        <v>9</v>
      </c>
      <c r="I14" s="9"/>
      <c r="J14" s="9">
        <v>9</v>
      </c>
      <c r="K14" s="9"/>
      <c r="L14" s="9">
        <f t="shared" si="4"/>
        <v>39</v>
      </c>
      <c r="M14" s="10">
        <f t="shared" si="1"/>
        <v>0.4588235294117647</v>
      </c>
      <c r="N14" s="6">
        <f t="shared" si="2"/>
        <v>1.7272727272727273</v>
      </c>
      <c r="O14" s="6">
        <f t="shared" si="3"/>
        <v>1</v>
      </c>
      <c r="P14" s="5">
        <f t="shared" si="5"/>
        <v>52.63157894736842</v>
      </c>
      <c r="Q14" s="11">
        <f t="shared" si="0"/>
        <v>14.166666666666666</v>
      </c>
      <c r="R14" s="35"/>
      <c r="S14" s="35"/>
    </row>
    <row r="15" spans="1:19" ht="14.25">
      <c r="A15" s="9">
        <v>14</v>
      </c>
      <c r="B15" s="9" t="s">
        <v>28</v>
      </c>
      <c r="C15" s="43">
        <v>4</v>
      </c>
      <c r="D15" s="9">
        <v>3</v>
      </c>
      <c r="E15" s="9">
        <v>104</v>
      </c>
      <c r="F15" s="9">
        <v>28</v>
      </c>
      <c r="G15" s="9">
        <v>26</v>
      </c>
      <c r="H15" s="9">
        <v>9</v>
      </c>
      <c r="I15" s="9"/>
      <c r="J15" s="9">
        <v>9</v>
      </c>
      <c r="K15" s="9">
        <v>4</v>
      </c>
      <c r="L15" s="9">
        <f t="shared" si="4"/>
        <v>76</v>
      </c>
      <c r="M15" s="10">
        <f t="shared" si="1"/>
        <v>0.7307692307692307</v>
      </c>
      <c r="N15" s="6">
        <f t="shared" si="2"/>
        <v>1.25</v>
      </c>
      <c r="O15" s="6">
        <f t="shared" si="3"/>
        <v>1</v>
      </c>
      <c r="P15" s="5">
        <f t="shared" si="5"/>
        <v>74.28571428571429</v>
      </c>
      <c r="Q15" s="11">
        <f t="shared" si="0"/>
        <v>34.666666666666664</v>
      </c>
      <c r="S15" s="35"/>
    </row>
    <row r="16" spans="1:19" ht="14.25">
      <c r="A16" s="3">
        <v>15</v>
      </c>
      <c r="B16" s="12" t="s">
        <v>29</v>
      </c>
      <c r="C16" s="43">
        <v>4</v>
      </c>
      <c r="D16" s="12">
        <v>3</v>
      </c>
      <c r="E16" s="12">
        <v>166</v>
      </c>
      <c r="F16" s="12">
        <v>27</v>
      </c>
      <c r="G16" s="12">
        <v>22</v>
      </c>
      <c r="H16" s="12">
        <v>26</v>
      </c>
      <c r="I16" s="12"/>
      <c r="J16" s="12">
        <v>26</v>
      </c>
      <c r="K16" s="12">
        <v>42</v>
      </c>
      <c r="L16" s="9">
        <f t="shared" si="4"/>
        <v>143</v>
      </c>
      <c r="M16" s="10">
        <f t="shared" si="1"/>
        <v>0.8614457831325302</v>
      </c>
      <c r="N16" s="6">
        <f t="shared" si="2"/>
        <v>1.7777777777777777</v>
      </c>
      <c r="O16" s="6">
        <f t="shared" si="3"/>
        <v>1</v>
      </c>
      <c r="P16" s="5">
        <f t="shared" si="5"/>
        <v>45.83333333333333</v>
      </c>
      <c r="Q16" s="11">
        <f t="shared" si="0"/>
        <v>55.333333333333336</v>
      </c>
      <c r="R16" s="35"/>
      <c r="S16" s="35"/>
    </row>
    <row r="17" spans="1:26" s="36" customFormat="1" ht="15" thickBot="1">
      <c r="A17" s="9">
        <v>16</v>
      </c>
      <c r="B17" s="13" t="s">
        <v>30</v>
      </c>
      <c r="C17" s="43">
        <v>4</v>
      </c>
      <c r="D17" s="13">
        <v>5</v>
      </c>
      <c r="E17" s="13">
        <v>137</v>
      </c>
      <c r="F17" s="13">
        <v>25</v>
      </c>
      <c r="G17" s="13">
        <v>26</v>
      </c>
      <c r="H17" s="13">
        <v>17</v>
      </c>
      <c r="I17" s="13">
        <v>4</v>
      </c>
      <c r="J17" s="13">
        <v>26</v>
      </c>
      <c r="K17" s="13">
        <v>22</v>
      </c>
      <c r="L17" s="9">
        <f t="shared" si="4"/>
        <v>120</v>
      </c>
      <c r="M17" s="14">
        <f t="shared" si="1"/>
        <v>0.8759124087591241</v>
      </c>
      <c r="N17" s="15">
        <f t="shared" si="2"/>
        <v>1.88</v>
      </c>
      <c r="O17" s="15">
        <f t="shared" si="3"/>
        <v>1.2380952380952381</v>
      </c>
      <c r="P17" s="15">
        <f t="shared" si="5"/>
        <v>55.319148936170215</v>
      </c>
      <c r="Q17" s="16">
        <f t="shared" si="0"/>
        <v>27.4</v>
      </c>
      <c r="R17" s="30"/>
      <c r="S17" s="35"/>
      <c r="T17" s="30"/>
      <c r="U17" s="30"/>
      <c r="V17" s="30"/>
      <c r="W17" s="30"/>
      <c r="X17" s="30"/>
      <c r="Y17" s="30"/>
      <c r="Z17" s="30"/>
    </row>
    <row r="18" spans="1:26" s="37" customFormat="1" ht="16.5" customHeight="1" thickBot="1">
      <c r="A18" s="20"/>
      <c r="B18" s="17" t="s">
        <v>31</v>
      </c>
      <c r="C18" s="17">
        <f>SUM(C2:C17)</f>
        <v>71</v>
      </c>
      <c r="D18" s="17">
        <f>SUM(D2:D17)</f>
        <v>72</v>
      </c>
      <c r="E18" s="17">
        <f>SUM(E2:E17)</f>
        <v>1478</v>
      </c>
      <c r="F18" s="17">
        <f aca="true" t="shared" si="6" ref="F18:L18">SUM(F2:F17)</f>
        <v>277</v>
      </c>
      <c r="G18" s="17">
        <f t="shared" si="6"/>
        <v>296</v>
      </c>
      <c r="H18" s="17">
        <f t="shared" si="6"/>
        <v>180</v>
      </c>
      <c r="I18" s="17">
        <f t="shared" si="6"/>
        <v>11</v>
      </c>
      <c r="J18" s="17">
        <f t="shared" si="6"/>
        <v>208</v>
      </c>
      <c r="K18" s="17">
        <f t="shared" si="6"/>
        <v>172</v>
      </c>
      <c r="L18" s="17">
        <f t="shared" si="6"/>
        <v>1144</v>
      </c>
      <c r="M18" s="18">
        <f t="shared" si="1"/>
        <v>0.774018944519621</v>
      </c>
      <c r="N18" s="19">
        <f t="shared" si="2"/>
        <v>1.7581227436823104</v>
      </c>
      <c r="O18" s="19">
        <f t="shared" si="3"/>
        <v>1.0890052356020943</v>
      </c>
      <c r="P18" s="19">
        <f t="shared" si="5"/>
        <v>60.78028747433265</v>
      </c>
      <c r="Q18" s="19">
        <f t="shared" si="0"/>
        <v>20.52777777777778</v>
      </c>
      <c r="R18" s="32"/>
      <c r="S18" s="35"/>
      <c r="T18" s="30"/>
      <c r="U18" s="30"/>
      <c r="V18" s="32"/>
      <c r="W18" s="32"/>
      <c r="X18" s="32"/>
      <c r="Y18" s="32"/>
      <c r="Z18" s="32"/>
    </row>
    <row r="19" spans="1:19" ht="15" thickTop="1">
      <c r="A19" s="3">
        <v>17</v>
      </c>
      <c r="B19" s="3" t="s">
        <v>32</v>
      </c>
      <c r="C19" s="2">
        <v>3</v>
      </c>
      <c r="D19" s="3">
        <v>2</v>
      </c>
      <c r="E19" s="3">
        <v>43</v>
      </c>
      <c r="F19" s="3">
        <v>3</v>
      </c>
      <c r="G19" s="3">
        <v>1</v>
      </c>
      <c r="H19" s="3">
        <v>0</v>
      </c>
      <c r="I19" s="3"/>
      <c r="J19" s="3"/>
      <c r="K19" s="3">
        <v>1</v>
      </c>
      <c r="L19" s="3">
        <f aca="true" t="shared" si="7" ref="L19:L24">SUM(F19:K19)</f>
        <v>5</v>
      </c>
      <c r="M19" s="4">
        <f t="shared" si="1"/>
        <v>0.11627906976744186</v>
      </c>
      <c r="N19" s="5">
        <f t="shared" si="2"/>
        <v>0.3333333333333333</v>
      </c>
      <c r="O19" s="5" t="e">
        <f t="shared" si="3"/>
        <v>#DIV/0!</v>
      </c>
      <c r="P19" s="5">
        <f t="shared" si="5"/>
        <v>100</v>
      </c>
      <c r="Q19" s="7">
        <f t="shared" si="0"/>
        <v>21.5</v>
      </c>
      <c r="R19" s="35"/>
      <c r="S19" s="35"/>
    </row>
    <row r="20" spans="1:19" ht="14.25">
      <c r="A20" s="9">
        <v>18</v>
      </c>
      <c r="B20" s="9" t="s">
        <v>33</v>
      </c>
      <c r="C20" s="9">
        <v>7</v>
      </c>
      <c r="D20" s="9">
        <v>7</v>
      </c>
      <c r="E20" s="9">
        <v>114</v>
      </c>
      <c r="F20" s="9">
        <v>104</v>
      </c>
      <c r="G20" s="9">
        <v>34</v>
      </c>
      <c r="H20" s="9">
        <v>16</v>
      </c>
      <c r="I20" s="9">
        <v>4</v>
      </c>
      <c r="J20" s="9">
        <v>26</v>
      </c>
      <c r="K20" s="9">
        <v>10</v>
      </c>
      <c r="L20" s="3">
        <f t="shared" si="7"/>
        <v>194</v>
      </c>
      <c r="M20" s="10">
        <f t="shared" si="1"/>
        <v>1.7017543859649122</v>
      </c>
      <c r="N20" s="6">
        <f t="shared" si="2"/>
        <v>0.5192307692307693</v>
      </c>
      <c r="O20" s="6">
        <f t="shared" si="3"/>
        <v>1.3</v>
      </c>
      <c r="P20" s="5">
        <f t="shared" si="5"/>
        <v>62.96296296296296</v>
      </c>
      <c r="Q20" s="11">
        <f t="shared" si="0"/>
        <v>16.285714285714285</v>
      </c>
      <c r="R20" s="35"/>
      <c r="S20" s="35"/>
    </row>
    <row r="21" spans="1:20" ht="14.25">
      <c r="A21" s="3">
        <v>19</v>
      </c>
      <c r="B21" s="9" t="s">
        <v>34</v>
      </c>
      <c r="C21" s="9">
        <v>5</v>
      </c>
      <c r="D21" s="9">
        <v>5</v>
      </c>
      <c r="E21" s="9">
        <v>90</v>
      </c>
      <c r="F21" s="9">
        <v>31</v>
      </c>
      <c r="G21" s="9">
        <v>16</v>
      </c>
      <c r="H21" s="9">
        <v>13</v>
      </c>
      <c r="I21" s="9">
        <v>4</v>
      </c>
      <c r="J21" s="9">
        <v>21</v>
      </c>
      <c r="K21" s="9">
        <v>2</v>
      </c>
      <c r="L21" s="3">
        <f t="shared" si="7"/>
        <v>87</v>
      </c>
      <c r="M21" s="10">
        <f t="shared" si="1"/>
        <v>0.9666666666666667</v>
      </c>
      <c r="N21" s="6">
        <f t="shared" si="2"/>
        <v>1.064516129032258</v>
      </c>
      <c r="O21" s="6">
        <f t="shared" si="3"/>
        <v>1.2352941176470589</v>
      </c>
      <c r="P21" s="5">
        <f t="shared" si="5"/>
        <v>48.484848484848484</v>
      </c>
      <c r="Q21" s="11">
        <f t="shared" si="0"/>
        <v>18</v>
      </c>
      <c r="R21" s="35"/>
      <c r="S21" s="35"/>
      <c r="T21" s="35"/>
    </row>
    <row r="22" spans="1:20" ht="14.25">
      <c r="A22" s="9">
        <v>20</v>
      </c>
      <c r="B22" s="9" t="s">
        <v>35</v>
      </c>
      <c r="C22" s="9">
        <v>7</v>
      </c>
      <c r="D22" s="9">
        <v>8</v>
      </c>
      <c r="E22" s="9">
        <v>53</v>
      </c>
      <c r="F22" s="9">
        <v>29</v>
      </c>
      <c r="G22" s="9">
        <v>18</v>
      </c>
      <c r="H22" s="9">
        <v>29</v>
      </c>
      <c r="I22" s="9"/>
      <c r="J22" s="9">
        <v>29</v>
      </c>
      <c r="K22" s="9">
        <v>9</v>
      </c>
      <c r="L22" s="3">
        <f t="shared" si="7"/>
        <v>114</v>
      </c>
      <c r="M22" s="10">
        <f t="shared" si="1"/>
        <v>2.150943396226415</v>
      </c>
      <c r="N22" s="6">
        <f t="shared" si="2"/>
        <v>1.6206896551724137</v>
      </c>
      <c r="O22" s="6">
        <f t="shared" si="3"/>
        <v>1</v>
      </c>
      <c r="P22" s="5">
        <f t="shared" si="5"/>
        <v>38.297872340425535</v>
      </c>
      <c r="Q22" s="11">
        <f t="shared" si="0"/>
        <v>6.625</v>
      </c>
      <c r="R22" s="35"/>
      <c r="S22" s="35"/>
      <c r="T22" s="35"/>
    </row>
    <row r="23" spans="1:26" s="36" customFormat="1" ht="15" thickBot="1">
      <c r="A23" s="3">
        <v>21</v>
      </c>
      <c r="B23" s="13" t="s">
        <v>36</v>
      </c>
      <c r="C23" s="13">
        <v>5</v>
      </c>
      <c r="D23" s="9">
        <v>5</v>
      </c>
      <c r="E23" s="9">
        <v>56</v>
      </c>
      <c r="F23" s="9">
        <v>9</v>
      </c>
      <c r="G23" s="9">
        <v>13</v>
      </c>
      <c r="H23" s="9">
        <v>9</v>
      </c>
      <c r="I23" s="9"/>
      <c r="J23" s="9">
        <v>9</v>
      </c>
      <c r="K23" s="9">
        <v>7</v>
      </c>
      <c r="L23" s="3">
        <f t="shared" si="7"/>
        <v>47</v>
      </c>
      <c r="M23" s="14">
        <f t="shared" si="1"/>
        <v>0.8392857142857143</v>
      </c>
      <c r="N23" s="15">
        <f t="shared" si="2"/>
        <v>2.4444444444444446</v>
      </c>
      <c r="O23" s="15">
        <f t="shared" si="3"/>
        <v>1</v>
      </c>
      <c r="P23" s="15">
        <f t="shared" si="5"/>
        <v>59.09090909090909</v>
      </c>
      <c r="Q23" s="16">
        <f t="shared" si="0"/>
        <v>11.2</v>
      </c>
      <c r="R23" s="35"/>
      <c r="S23" s="35"/>
      <c r="T23" s="35"/>
      <c r="U23" s="30"/>
      <c r="V23" s="30"/>
      <c r="W23" s="30"/>
      <c r="X23" s="30"/>
      <c r="Y23" s="30"/>
      <c r="Z23" s="30"/>
    </row>
    <row r="24" spans="1:26" s="37" customFormat="1" ht="17.25" customHeight="1" thickBot="1">
      <c r="A24" s="20"/>
      <c r="B24" s="17" t="s">
        <v>37</v>
      </c>
      <c r="C24" s="20">
        <f aca="true" t="shared" si="8" ref="C24:K24">SUM(C19:C23)</f>
        <v>27</v>
      </c>
      <c r="D24" s="20">
        <f t="shared" si="8"/>
        <v>27</v>
      </c>
      <c r="E24" s="20">
        <f t="shared" si="8"/>
        <v>356</v>
      </c>
      <c r="F24" s="20">
        <f t="shared" si="8"/>
        <v>176</v>
      </c>
      <c r="G24" s="20">
        <f t="shared" si="8"/>
        <v>82</v>
      </c>
      <c r="H24" s="20">
        <f t="shared" si="8"/>
        <v>67</v>
      </c>
      <c r="I24" s="20">
        <f t="shared" si="8"/>
        <v>8</v>
      </c>
      <c r="J24" s="20">
        <f t="shared" si="8"/>
        <v>85</v>
      </c>
      <c r="K24" s="20">
        <f t="shared" si="8"/>
        <v>29</v>
      </c>
      <c r="L24" s="21">
        <f t="shared" si="7"/>
        <v>447</v>
      </c>
      <c r="M24" s="22">
        <f t="shared" si="1"/>
        <v>1.2556179775280898</v>
      </c>
      <c r="N24" s="23">
        <f t="shared" si="2"/>
        <v>0.8920454545454546</v>
      </c>
      <c r="O24" s="23">
        <f t="shared" si="3"/>
        <v>1.1333333333333333</v>
      </c>
      <c r="P24" s="23">
        <f t="shared" si="5"/>
        <v>52.22929936305732</v>
      </c>
      <c r="Q24" s="24">
        <f t="shared" si="0"/>
        <v>13.185185185185185</v>
      </c>
      <c r="R24" s="32"/>
      <c r="S24" s="35"/>
      <c r="T24" s="35"/>
      <c r="U24" s="30"/>
      <c r="V24" s="32"/>
      <c r="W24" s="32"/>
      <c r="X24" s="32"/>
      <c r="Y24" s="32"/>
      <c r="Z24" s="32"/>
    </row>
    <row r="25" spans="1:20" ht="15" thickTop="1">
      <c r="A25" s="3">
        <v>22</v>
      </c>
      <c r="B25" s="3" t="s">
        <v>38</v>
      </c>
      <c r="C25" s="2">
        <v>3</v>
      </c>
      <c r="D25" s="3">
        <v>5</v>
      </c>
      <c r="E25" s="3">
        <v>119</v>
      </c>
      <c r="F25" s="3">
        <v>13</v>
      </c>
      <c r="G25" s="3">
        <v>23</v>
      </c>
      <c r="H25" s="3">
        <v>36</v>
      </c>
      <c r="I25" s="3">
        <v>4</v>
      </c>
      <c r="J25" s="3">
        <v>57</v>
      </c>
      <c r="K25" s="3">
        <v>33</v>
      </c>
      <c r="L25" s="3">
        <f aca="true" t="shared" si="9" ref="L25:L34">SUM(F25:K25)</f>
        <v>166</v>
      </c>
      <c r="M25" s="10">
        <f t="shared" si="1"/>
        <v>1.3949579831932772</v>
      </c>
      <c r="N25" s="5">
        <f t="shared" si="2"/>
        <v>4.846153846153846</v>
      </c>
      <c r="O25" s="5">
        <f t="shared" si="3"/>
        <v>1.425</v>
      </c>
      <c r="P25" s="5">
        <f t="shared" si="5"/>
        <v>36.507936507936506</v>
      </c>
      <c r="Q25" s="7">
        <f t="shared" si="0"/>
        <v>23.8</v>
      </c>
      <c r="R25" s="35"/>
      <c r="S25" s="35"/>
      <c r="T25" s="35"/>
    </row>
    <row r="26" spans="1:20" ht="14.25">
      <c r="A26" s="3">
        <v>23</v>
      </c>
      <c r="B26" s="3" t="s">
        <v>39</v>
      </c>
      <c r="C26" s="3">
        <v>5</v>
      </c>
      <c r="D26" s="3">
        <v>5</v>
      </c>
      <c r="E26" s="3">
        <v>94</v>
      </c>
      <c r="F26" s="3">
        <v>15</v>
      </c>
      <c r="G26" s="3">
        <v>11</v>
      </c>
      <c r="H26" s="3">
        <v>8</v>
      </c>
      <c r="I26" s="3">
        <v>1</v>
      </c>
      <c r="J26" s="3">
        <v>11</v>
      </c>
      <c r="K26" s="3">
        <v>12</v>
      </c>
      <c r="L26" s="3">
        <f t="shared" si="9"/>
        <v>58</v>
      </c>
      <c r="M26" s="10">
        <f t="shared" si="1"/>
        <v>0.6170212765957447</v>
      </c>
      <c r="N26" s="5">
        <f t="shared" si="2"/>
        <v>1.3333333333333333</v>
      </c>
      <c r="O26" s="5">
        <f t="shared" si="3"/>
        <v>1.2222222222222223</v>
      </c>
      <c r="P26" s="5">
        <f t="shared" si="5"/>
        <v>55.00000000000001</v>
      </c>
      <c r="Q26" s="7">
        <f t="shared" si="0"/>
        <v>18.8</v>
      </c>
      <c r="R26" s="35"/>
      <c r="S26" s="35"/>
      <c r="T26" s="35"/>
    </row>
    <row r="27" spans="1:20" ht="14.25">
      <c r="A27" s="3">
        <v>24</v>
      </c>
      <c r="B27" s="9" t="s">
        <v>40</v>
      </c>
      <c r="C27" s="8">
        <v>3</v>
      </c>
      <c r="D27" s="9">
        <v>1</v>
      </c>
      <c r="E27" s="9">
        <v>55</v>
      </c>
      <c r="F27" s="9">
        <v>3</v>
      </c>
      <c r="G27" s="9">
        <v>4</v>
      </c>
      <c r="H27" s="9"/>
      <c r="I27" s="9"/>
      <c r="J27" s="9"/>
      <c r="K27" s="9">
        <v>1</v>
      </c>
      <c r="L27" s="3">
        <f t="shared" si="9"/>
        <v>8</v>
      </c>
      <c r="M27" s="10">
        <f t="shared" si="1"/>
        <v>0.14545454545454545</v>
      </c>
      <c r="N27" s="6">
        <f t="shared" si="2"/>
        <v>1.3333333333333333</v>
      </c>
      <c r="O27" s="6" t="e">
        <f t="shared" si="3"/>
        <v>#DIV/0!</v>
      </c>
      <c r="P27" s="5">
        <f t="shared" si="5"/>
        <v>100</v>
      </c>
      <c r="Q27" s="11">
        <f t="shared" si="0"/>
        <v>55</v>
      </c>
      <c r="S27" s="35"/>
      <c r="T27" s="35"/>
    </row>
    <row r="28" spans="1:21" ht="14.25">
      <c r="A28" s="3">
        <v>25</v>
      </c>
      <c r="B28" s="34" t="s">
        <v>41</v>
      </c>
      <c r="C28" s="8">
        <v>3</v>
      </c>
      <c r="D28" s="9">
        <v>2</v>
      </c>
      <c r="E28" s="9">
        <v>104</v>
      </c>
      <c r="F28" s="9">
        <v>10</v>
      </c>
      <c r="G28" s="9">
        <v>6</v>
      </c>
      <c r="H28" s="9">
        <v>3</v>
      </c>
      <c r="I28" s="9"/>
      <c r="J28" s="9">
        <v>4</v>
      </c>
      <c r="K28" s="9">
        <v>4</v>
      </c>
      <c r="L28" s="3">
        <f t="shared" si="9"/>
        <v>27</v>
      </c>
      <c r="M28" s="10">
        <f t="shared" si="1"/>
        <v>0.25961538461538464</v>
      </c>
      <c r="N28" s="6">
        <f t="shared" si="2"/>
        <v>0.9</v>
      </c>
      <c r="O28" s="6">
        <f t="shared" si="3"/>
        <v>1.3333333333333333</v>
      </c>
      <c r="P28" s="5">
        <f t="shared" si="5"/>
        <v>66.66666666666666</v>
      </c>
      <c r="Q28" s="11">
        <f t="shared" si="0"/>
        <v>52</v>
      </c>
      <c r="S28" s="35"/>
      <c r="T28" s="35"/>
      <c r="U28" s="35"/>
    </row>
    <row r="29" spans="1:21" ht="14.25">
      <c r="A29" s="3">
        <v>26</v>
      </c>
      <c r="B29" s="9" t="s">
        <v>42</v>
      </c>
      <c r="C29" s="8">
        <v>4</v>
      </c>
      <c r="D29" s="9">
        <v>1</v>
      </c>
      <c r="E29" s="9">
        <v>80</v>
      </c>
      <c r="F29" s="9">
        <v>18</v>
      </c>
      <c r="G29" s="9">
        <v>9</v>
      </c>
      <c r="H29" s="9">
        <v>3</v>
      </c>
      <c r="I29" s="9"/>
      <c r="J29" s="9">
        <v>3</v>
      </c>
      <c r="K29" s="9">
        <v>1</v>
      </c>
      <c r="L29" s="3">
        <f t="shared" si="9"/>
        <v>34</v>
      </c>
      <c r="M29" s="10">
        <f t="shared" si="1"/>
        <v>0.425</v>
      </c>
      <c r="N29" s="6">
        <f t="shared" si="2"/>
        <v>0.6666666666666666</v>
      </c>
      <c r="O29" s="6">
        <f t="shared" si="3"/>
        <v>1</v>
      </c>
      <c r="P29" s="5">
        <f t="shared" si="5"/>
        <v>75</v>
      </c>
      <c r="Q29" s="11">
        <f t="shared" si="0"/>
        <v>80</v>
      </c>
      <c r="S29" s="35"/>
      <c r="T29" s="35"/>
      <c r="U29" s="35"/>
    </row>
    <row r="30" spans="1:20" ht="14.25">
      <c r="A30" s="3">
        <v>27</v>
      </c>
      <c r="B30" s="9" t="s">
        <v>43</v>
      </c>
      <c r="C30" s="8">
        <v>4</v>
      </c>
      <c r="D30" s="9">
        <v>1</v>
      </c>
      <c r="E30" s="9">
        <v>155</v>
      </c>
      <c r="F30" s="9">
        <v>14</v>
      </c>
      <c r="G30" s="9">
        <v>7</v>
      </c>
      <c r="H30" s="9">
        <v>4</v>
      </c>
      <c r="I30" s="9"/>
      <c r="J30" s="9">
        <v>4</v>
      </c>
      <c r="K30" s="9">
        <v>1</v>
      </c>
      <c r="L30" s="3">
        <f t="shared" si="9"/>
        <v>30</v>
      </c>
      <c r="M30" s="10">
        <f t="shared" si="1"/>
        <v>0.1935483870967742</v>
      </c>
      <c r="N30" s="6">
        <f t="shared" si="2"/>
        <v>0.7857142857142857</v>
      </c>
      <c r="O30" s="6">
        <f t="shared" si="3"/>
        <v>1</v>
      </c>
      <c r="P30" s="5">
        <f t="shared" si="5"/>
        <v>63.63636363636363</v>
      </c>
      <c r="Q30" s="11">
        <f t="shared" si="0"/>
        <v>155</v>
      </c>
      <c r="R30" s="35"/>
      <c r="S30" s="35"/>
      <c r="T30" s="35"/>
    </row>
    <row r="31" spans="1:20" ht="14.25">
      <c r="A31" s="3">
        <v>28</v>
      </c>
      <c r="B31" s="34" t="s">
        <v>44</v>
      </c>
      <c r="C31" s="8">
        <v>3</v>
      </c>
      <c r="D31" s="9">
        <v>3</v>
      </c>
      <c r="E31" s="9">
        <v>158</v>
      </c>
      <c r="F31" s="9">
        <v>24</v>
      </c>
      <c r="G31" s="9">
        <v>14</v>
      </c>
      <c r="H31" s="9">
        <v>10</v>
      </c>
      <c r="I31" s="9"/>
      <c r="J31" s="9">
        <v>13</v>
      </c>
      <c r="K31" s="9">
        <v>16</v>
      </c>
      <c r="L31" s="3">
        <f t="shared" si="9"/>
        <v>77</v>
      </c>
      <c r="M31" s="10">
        <f t="shared" si="1"/>
        <v>0.4873417721518987</v>
      </c>
      <c r="N31" s="6">
        <f t="shared" si="2"/>
        <v>1</v>
      </c>
      <c r="O31" s="6">
        <f t="shared" si="3"/>
        <v>1.3</v>
      </c>
      <c r="P31" s="5">
        <f t="shared" si="5"/>
        <v>58.333333333333336</v>
      </c>
      <c r="Q31" s="11">
        <f t="shared" si="0"/>
        <v>52.666666666666664</v>
      </c>
      <c r="S31" s="35"/>
      <c r="T31" s="35"/>
    </row>
    <row r="32" spans="1:20" ht="14.25">
      <c r="A32" s="3">
        <v>29</v>
      </c>
      <c r="B32" s="9" t="s">
        <v>45</v>
      </c>
      <c r="C32" s="9">
        <v>3</v>
      </c>
      <c r="D32" s="9">
        <v>3</v>
      </c>
      <c r="E32" s="9">
        <v>74</v>
      </c>
      <c r="F32" s="9">
        <v>6</v>
      </c>
      <c r="G32" s="9">
        <v>2</v>
      </c>
      <c r="H32" s="9">
        <v>3</v>
      </c>
      <c r="I32" s="9"/>
      <c r="J32" s="9">
        <v>3</v>
      </c>
      <c r="K32" s="9">
        <v>4</v>
      </c>
      <c r="L32" s="3">
        <f t="shared" si="9"/>
        <v>18</v>
      </c>
      <c r="M32" s="10">
        <f t="shared" si="1"/>
        <v>0.24324324324324326</v>
      </c>
      <c r="N32" s="6">
        <f t="shared" si="2"/>
        <v>0.8333333333333334</v>
      </c>
      <c r="O32" s="6">
        <f t="shared" si="3"/>
        <v>1</v>
      </c>
      <c r="P32" s="5">
        <f t="shared" si="5"/>
        <v>40</v>
      </c>
      <c r="Q32" s="11">
        <f t="shared" si="0"/>
        <v>24.666666666666668</v>
      </c>
      <c r="S32" s="35"/>
      <c r="T32" s="35"/>
    </row>
    <row r="33" spans="1:20" ht="14.25">
      <c r="A33" s="3">
        <v>30</v>
      </c>
      <c r="B33" s="9" t="s">
        <v>46</v>
      </c>
      <c r="C33" s="9">
        <v>3</v>
      </c>
      <c r="D33" s="9">
        <v>3</v>
      </c>
      <c r="E33" s="9">
        <v>111</v>
      </c>
      <c r="F33" s="9">
        <v>7</v>
      </c>
      <c r="G33" s="9">
        <v>10</v>
      </c>
      <c r="H33" s="9">
        <v>1</v>
      </c>
      <c r="I33" s="9"/>
      <c r="J33" s="9">
        <v>1</v>
      </c>
      <c r="K33" s="9">
        <v>4</v>
      </c>
      <c r="L33" s="3">
        <f t="shared" si="9"/>
        <v>23</v>
      </c>
      <c r="M33" s="10">
        <f t="shared" si="1"/>
        <v>0.2072072072072072</v>
      </c>
      <c r="N33" s="6">
        <f t="shared" si="2"/>
        <v>1.5714285714285714</v>
      </c>
      <c r="O33" s="6">
        <f t="shared" si="3"/>
        <v>1</v>
      </c>
      <c r="P33" s="5">
        <f t="shared" si="5"/>
        <v>90.9090909090909</v>
      </c>
      <c r="Q33" s="11">
        <f t="shared" si="0"/>
        <v>37</v>
      </c>
      <c r="S33" s="35"/>
      <c r="T33" s="35"/>
    </row>
    <row r="34" spans="1:26" s="36" customFormat="1" ht="15" thickBot="1">
      <c r="A34" s="3">
        <v>31</v>
      </c>
      <c r="B34" s="13" t="s">
        <v>47</v>
      </c>
      <c r="C34" s="13">
        <v>4</v>
      </c>
      <c r="D34" s="13">
        <v>3</v>
      </c>
      <c r="E34" s="13">
        <v>74</v>
      </c>
      <c r="F34" s="13">
        <v>9</v>
      </c>
      <c r="G34" s="13">
        <v>9</v>
      </c>
      <c r="H34" s="13">
        <v>3</v>
      </c>
      <c r="I34" s="13"/>
      <c r="J34" s="13">
        <v>3</v>
      </c>
      <c r="K34" s="13">
        <v>1</v>
      </c>
      <c r="L34" s="13">
        <f t="shared" si="9"/>
        <v>25</v>
      </c>
      <c r="M34" s="14">
        <f t="shared" si="1"/>
        <v>0.33783783783783783</v>
      </c>
      <c r="N34" s="15">
        <f t="shared" si="2"/>
        <v>1.3333333333333333</v>
      </c>
      <c r="O34" s="15">
        <f t="shared" si="3"/>
        <v>1</v>
      </c>
      <c r="P34" s="15">
        <f t="shared" si="5"/>
        <v>75</v>
      </c>
      <c r="Q34" s="16">
        <f t="shared" si="0"/>
        <v>24.666666666666668</v>
      </c>
      <c r="R34" s="30"/>
      <c r="S34" s="30"/>
      <c r="T34" s="30"/>
      <c r="U34" s="30"/>
      <c r="V34" s="30"/>
      <c r="W34" s="30"/>
      <c r="X34" s="30"/>
      <c r="Y34" s="30"/>
      <c r="Z34" s="30"/>
    </row>
    <row r="35" spans="1:26" s="37" customFormat="1" ht="18" customHeight="1" thickBot="1">
      <c r="A35" s="20"/>
      <c r="B35" s="17" t="s">
        <v>48</v>
      </c>
      <c r="C35" s="20">
        <f>SUM(C25:C34)</f>
        <v>35</v>
      </c>
      <c r="D35" s="20">
        <f>SUM(D25:D34)</f>
        <v>27</v>
      </c>
      <c r="E35" s="20">
        <f aca="true" t="shared" si="10" ref="E35:K35">SUM(E25:E34)</f>
        <v>1024</v>
      </c>
      <c r="F35" s="20">
        <f t="shared" si="10"/>
        <v>119</v>
      </c>
      <c r="G35" s="20">
        <f t="shared" si="10"/>
        <v>95</v>
      </c>
      <c r="H35" s="20">
        <f t="shared" si="10"/>
        <v>71</v>
      </c>
      <c r="I35" s="20">
        <f t="shared" si="10"/>
        <v>5</v>
      </c>
      <c r="J35" s="20">
        <f t="shared" si="10"/>
        <v>99</v>
      </c>
      <c r="K35" s="20">
        <f t="shared" si="10"/>
        <v>77</v>
      </c>
      <c r="L35" s="21">
        <f>SUM(F35:K35)</f>
        <v>466</v>
      </c>
      <c r="M35" s="22">
        <f t="shared" si="1"/>
        <v>0.455078125</v>
      </c>
      <c r="N35" s="23">
        <f t="shared" si="2"/>
        <v>1.4369747899159664</v>
      </c>
      <c r="O35" s="23">
        <f t="shared" si="3"/>
        <v>1.3026315789473684</v>
      </c>
      <c r="P35" s="23">
        <f t="shared" si="5"/>
        <v>55.55555555555556</v>
      </c>
      <c r="Q35" s="24">
        <f t="shared" si="0"/>
        <v>37.925925925925924</v>
      </c>
      <c r="R35" s="32"/>
      <c r="S35" s="32"/>
      <c r="T35" s="32"/>
      <c r="U35" s="30"/>
      <c r="V35" s="32"/>
      <c r="W35" s="32"/>
      <c r="X35" s="32"/>
      <c r="Y35" s="32"/>
      <c r="Z35" s="32"/>
    </row>
    <row r="36" spans="1:26" s="39" customFormat="1" ht="17.25" customHeight="1" thickBot="1" thickTop="1">
      <c r="A36" s="25"/>
      <c r="B36" s="38" t="s">
        <v>49</v>
      </c>
      <c r="C36" s="25">
        <f>SUM(C35+C24+C18)</f>
        <v>133</v>
      </c>
      <c r="D36" s="25">
        <f>SUM(D35+D24+D18)</f>
        <v>126</v>
      </c>
      <c r="E36" s="25">
        <f aca="true" t="shared" si="11" ref="E36:K36">SUM(E35,E24,E18)</f>
        <v>2858</v>
      </c>
      <c r="F36" s="25">
        <f t="shared" si="11"/>
        <v>572</v>
      </c>
      <c r="G36" s="25">
        <f t="shared" si="11"/>
        <v>473</v>
      </c>
      <c r="H36" s="25">
        <f t="shared" si="11"/>
        <v>318</v>
      </c>
      <c r="I36" s="25">
        <f>SUM(I35,I24,I18)</f>
        <v>24</v>
      </c>
      <c r="J36" s="25">
        <f t="shared" si="11"/>
        <v>392</v>
      </c>
      <c r="K36" s="25">
        <f t="shared" si="11"/>
        <v>278</v>
      </c>
      <c r="L36" s="25">
        <f>SUM(F36:K36)</f>
        <v>2057</v>
      </c>
      <c r="M36" s="26">
        <f t="shared" si="1"/>
        <v>0.7197340797760672</v>
      </c>
      <c r="N36" s="27">
        <f t="shared" si="2"/>
        <v>1.4248251748251748</v>
      </c>
      <c r="O36" s="27">
        <f t="shared" si="3"/>
        <v>1.1461988304093567</v>
      </c>
      <c r="P36" s="27">
        <f t="shared" si="5"/>
        <v>58.03680981595092</v>
      </c>
      <c r="Q36" s="28">
        <f t="shared" si="0"/>
        <v>22.682539682539684</v>
      </c>
      <c r="R36" s="32"/>
      <c r="S36" s="32"/>
      <c r="T36" s="32"/>
      <c r="U36" s="30"/>
      <c r="V36" s="32"/>
      <c r="W36" s="32"/>
      <c r="X36" s="32"/>
      <c r="Y36" s="32"/>
      <c r="Z36" s="32"/>
    </row>
    <row r="37" spans="1:26" s="42" customFormat="1" ht="24.75" customHeight="1" thickBot="1" thickTop="1">
      <c r="A37" s="40"/>
      <c r="B37" s="41" t="s">
        <v>50</v>
      </c>
      <c r="C37" s="25">
        <f aca="true" t="shared" si="12" ref="C37:K37">SUM(C24,C35)</f>
        <v>62</v>
      </c>
      <c r="D37" s="25">
        <f t="shared" si="12"/>
        <v>54</v>
      </c>
      <c r="E37" s="25">
        <f t="shared" si="12"/>
        <v>1380</v>
      </c>
      <c r="F37" s="25">
        <f t="shared" si="12"/>
        <v>295</v>
      </c>
      <c r="G37" s="25">
        <f t="shared" si="12"/>
        <v>177</v>
      </c>
      <c r="H37" s="25">
        <f t="shared" si="12"/>
        <v>138</v>
      </c>
      <c r="I37" s="25">
        <f t="shared" si="12"/>
        <v>13</v>
      </c>
      <c r="J37" s="25">
        <f t="shared" si="12"/>
        <v>184</v>
      </c>
      <c r="K37" s="25">
        <f t="shared" si="12"/>
        <v>106</v>
      </c>
      <c r="L37" s="25">
        <f>SUM(F37:K37)</f>
        <v>913</v>
      </c>
      <c r="M37" s="26">
        <f t="shared" si="1"/>
        <v>0.6615942028985508</v>
      </c>
      <c r="N37" s="27">
        <f t="shared" si="2"/>
        <v>1.111864406779661</v>
      </c>
      <c r="O37" s="27">
        <f t="shared" si="3"/>
        <v>1.218543046357616</v>
      </c>
      <c r="P37" s="27">
        <f t="shared" si="5"/>
        <v>53.963414634146346</v>
      </c>
      <c r="Q37" s="28">
        <f t="shared" si="0"/>
        <v>25.555555555555557</v>
      </c>
      <c r="R37" s="30"/>
      <c r="S37" s="35"/>
      <c r="T37" s="35"/>
      <c r="U37" s="30"/>
      <c r="V37" s="30"/>
      <c r="W37" s="30"/>
      <c r="X37" s="30"/>
      <c r="Y37" s="30"/>
      <c r="Z37" s="30"/>
    </row>
    <row r="38" spans="19:20" ht="15" thickTop="1">
      <c r="S38" s="35"/>
      <c r="T38" s="35"/>
    </row>
    <row r="39" spans="19:20" ht="14.25">
      <c r="S39" s="35"/>
      <c r="T39" s="35"/>
    </row>
  </sheetData>
  <sheetProtection/>
  <printOptions/>
  <pageMargins left="0.2362204724409449" right="0.2362204724409449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0"/>
  <sheetViews>
    <sheetView zoomScalePageLayoutView="0" workbookViewId="0" topLeftCell="A1">
      <selection activeCell="F33" sqref="F33"/>
    </sheetView>
  </sheetViews>
  <sheetFormatPr defaultColWidth="11.421875" defaultRowHeight="12.75"/>
  <cols>
    <col min="1" max="1" width="3.140625" style="34" customWidth="1"/>
    <col min="2" max="2" width="21.28125" style="34" customWidth="1"/>
    <col min="3" max="3" width="7.421875" style="34" customWidth="1"/>
    <col min="4" max="4" width="6.140625" style="34" customWidth="1"/>
    <col min="5" max="5" width="6.28125" style="34" customWidth="1"/>
    <col min="6" max="6" width="5.00390625" style="34" customWidth="1"/>
    <col min="7" max="7" width="6.140625" style="34" customWidth="1"/>
    <col min="8" max="8" width="6.7109375" style="34" customWidth="1"/>
    <col min="9" max="9" width="6.140625" style="34" customWidth="1"/>
    <col min="10" max="10" width="6.8515625" style="34" customWidth="1"/>
    <col min="11" max="11" width="7.00390625" style="34" customWidth="1"/>
    <col min="12" max="12" width="5.421875" style="34" customWidth="1"/>
    <col min="13" max="13" width="7.7109375" style="34" customWidth="1"/>
    <col min="14" max="14" width="5.140625" style="34" customWidth="1"/>
    <col min="15" max="15" width="7.140625" style="34" customWidth="1"/>
    <col min="16" max="16" width="6.8515625" style="34" customWidth="1"/>
    <col min="17" max="17" width="7.28125" style="34" customWidth="1"/>
    <col min="18" max="18" width="6.140625" style="30" customWidth="1"/>
    <col min="19" max="19" width="9.8515625" style="30" customWidth="1"/>
    <col min="20" max="20" width="10.7109375" style="30" customWidth="1"/>
    <col min="21" max="26" width="11.421875" style="30" customWidth="1"/>
    <col min="27" max="16384" width="11.421875" style="34" customWidth="1"/>
  </cols>
  <sheetData>
    <row r="1" spans="1:26" s="33" customFormat="1" ht="43.5" customHeight="1" thickBot="1">
      <c r="A1" s="1" t="s">
        <v>0</v>
      </c>
      <c r="B1" s="29" t="s">
        <v>52</v>
      </c>
      <c r="C1" s="29" t="s">
        <v>1</v>
      </c>
      <c r="D1" s="29" t="s">
        <v>2</v>
      </c>
      <c r="E1" s="29" t="s">
        <v>51</v>
      </c>
      <c r="F1" s="29" t="s">
        <v>3</v>
      </c>
      <c r="G1" s="29" t="s">
        <v>4</v>
      </c>
      <c r="H1" s="29" t="s">
        <v>5</v>
      </c>
      <c r="I1" s="29" t="s">
        <v>6</v>
      </c>
      <c r="J1" s="29" t="s">
        <v>7</v>
      </c>
      <c r="K1" s="29" t="s">
        <v>8</v>
      </c>
      <c r="L1" s="29" t="s">
        <v>9</v>
      </c>
      <c r="M1" s="29" t="s">
        <v>10</v>
      </c>
      <c r="N1" s="29" t="s">
        <v>11</v>
      </c>
      <c r="O1" s="29" t="s">
        <v>12</v>
      </c>
      <c r="P1" s="29" t="s">
        <v>13</v>
      </c>
      <c r="Q1" s="29" t="s">
        <v>14</v>
      </c>
      <c r="R1" s="30"/>
      <c r="S1" s="31"/>
      <c r="T1" s="32"/>
      <c r="U1" s="32"/>
      <c r="V1" s="32"/>
      <c r="W1" s="32"/>
      <c r="X1" s="32"/>
      <c r="Y1" s="32"/>
      <c r="Z1" s="32"/>
    </row>
    <row r="2" spans="1:17" ht="14.25">
      <c r="A2" s="3">
        <v>1</v>
      </c>
      <c r="B2" s="3" t="s">
        <v>15</v>
      </c>
      <c r="C2" s="43">
        <v>5</v>
      </c>
      <c r="D2" s="3">
        <v>6</v>
      </c>
      <c r="E2" s="3">
        <v>79</v>
      </c>
      <c r="F2" s="3">
        <v>17</v>
      </c>
      <c r="G2" s="3">
        <v>21</v>
      </c>
      <c r="H2" s="3">
        <v>8</v>
      </c>
      <c r="I2" s="3"/>
      <c r="J2" s="3">
        <v>8</v>
      </c>
      <c r="K2" s="3">
        <v>8</v>
      </c>
      <c r="L2" s="3">
        <f>SUM(F2:K2)</f>
        <v>62</v>
      </c>
      <c r="M2" s="4">
        <f>SUM(L2/E2)</f>
        <v>0.7848101265822784</v>
      </c>
      <c r="N2" s="3">
        <f>SUM(G2+I2+H2)/F2</f>
        <v>1.7058823529411764</v>
      </c>
      <c r="O2" s="5">
        <f>SUM(J2)/(I2+H2)</f>
        <v>1</v>
      </c>
      <c r="P2" s="5">
        <f>SUM(G2/(G2+H2+I2))*100</f>
        <v>72.41379310344827</v>
      </c>
      <c r="Q2" s="7">
        <f aca="true" t="shared" si="0" ref="Q2:Q18">SUM(E2/D2)</f>
        <v>13.166666666666666</v>
      </c>
    </row>
    <row r="3" spans="1:17" ht="14.25">
      <c r="A3" s="9">
        <v>2</v>
      </c>
      <c r="B3" s="9" t="s">
        <v>16</v>
      </c>
      <c r="C3" s="43">
        <v>3</v>
      </c>
      <c r="D3" s="9">
        <v>1</v>
      </c>
      <c r="E3" s="9">
        <v>68</v>
      </c>
      <c r="F3" s="9">
        <v>16</v>
      </c>
      <c r="G3" s="9">
        <v>11</v>
      </c>
      <c r="H3" s="9">
        <v>3</v>
      </c>
      <c r="I3" s="9"/>
      <c r="J3" s="9">
        <v>3</v>
      </c>
      <c r="K3" s="9">
        <v>4</v>
      </c>
      <c r="L3" s="9">
        <f aca="true" t="shared" si="1" ref="L3:L17">SUM(F3:K3)</f>
        <v>37</v>
      </c>
      <c r="M3" s="10">
        <f aca="true" t="shared" si="2" ref="M3:M17">SUM(L3/E3)</f>
        <v>0.5441176470588235</v>
      </c>
      <c r="N3" s="6">
        <f aca="true" t="shared" si="3" ref="N3:N17">SUM(G3+I3+H3)/F3</f>
        <v>0.875</v>
      </c>
      <c r="O3" s="6">
        <f aca="true" t="shared" si="4" ref="O3:O17">SUM(J3)/(I3+H3)</f>
        <v>1</v>
      </c>
      <c r="P3" s="5">
        <f>SUM(G3/(G3+H3+I3))*100</f>
        <v>78.57142857142857</v>
      </c>
      <c r="Q3" s="11">
        <f t="shared" si="0"/>
        <v>68</v>
      </c>
    </row>
    <row r="4" spans="1:17" ht="14.25">
      <c r="A4" s="3">
        <v>3</v>
      </c>
      <c r="B4" s="9" t="s">
        <v>17</v>
      </c>
      <c r="C4" s="43">
        <v>6</v>
      </c>
      <c r="D4" s="9">
        <v>5</v>
      </c>
      <c r="E4" s="9">
        <v>57</v>
      </c>
      <c r="F4" s="9">
        <v>14</v>
      </c>
      <c r="G4" s="9">
        <v>10</v>
      </c>
      <c r="H4" s="9">
        <v>4</v>
      </c>
      <c r="I4" s="9"/>
      <c r="J4" s="9">
        <v>4</v>
      </c>
      <c r="K4" s="9">
        <v>1</v>
      </c>
      <c r="L4" s="9">
        <f t="shared" si="1"/>
        <v>33</v>
      </c>
      <c r="M4" s="10">
        <f t="shared" si="2"/>
        <v>0.5789473684210527</v>
      </c>
      <c r="N4" s="6">
        <f t="shared" si="3"/>
        <v>1</v>
      </c>
      <c r="O4" s="6">
        <f t="shared" si="4"/>
        <v>1</v>
      </c>
      <c r="P4" s="5">
        <f>SUM(G4/(G4+H4+I4))*100</f>
        <v>71.42857142857143</v>
      </c>
      <c r="Q4" s="11">
        <f t="shared" si="0"/>
        <v>11.4</v>
      </c>
    </row>
    <row r="5" spans="1:17" ht="14.25">
      <c r="A5" s="9">
        <v>4</v>
      </c>
      <c r="B5" s="9" t="s">
        <v>18</v>
      </c>
      <c r="C5" s="43">
        <v>6</v>
      </c>
      <c r="D5" s="9">
        <v>7</v>
      </c>
      <c r="E5" s="9">
        <v>121</v>
      </c>
      <c r="F5" s="9">
        <v>15</v>
      </c>
      <c r="G5" s="9">
        <v>28</v>
      </c>
      <c r="H5" s="9">
        <v>13</v>
      </c>
      <c r="I5" s="9"/>
      <c r="J5" s="9">
        <v>14</v>
      </c>
      <c r="K5" s="9">
        <v>13</v>
      </c>
      <c r="L5" s="9">
        <f t="shared" si="1"/>
        <v>83</v>
      </c>
      <c r="M5" s="10">
        <f t="shared" si="2"/>
        <v>0.6859504132231405</v>
      </c>
      <c r="N5" s="6">
        <f t="shared" si="3"/>
        <v>2.7333333333333334</v>
      </c>
      <c r="O5" s="6">
        <f t="shared" si="4"/>
        <v>1.0769230769230769</v>
      </c>
      <c r="P5" s="5">
        <f>SUM(G5/(G5+H5+I5))*100</f>
        <v>68.29268292682927</v>
      </c>
      <c r="Q5" s="11">
        <f t="shared" si="0"/>
        <v>17.285714285714285</v>
      </c>
    </row>
    <row r="6" spans="1:20" ht="14.25">
      <c r="A6" s="3">
        <v>5</v>
      </c>
      <c r="B6" s="9" t="s">
        <v>19</v>
      </c>
      <c r="C6" s="43">
        <v>4</v>
      </c>
      <c r="D6" s="9">
        <v>4</v>
      </c>
      <c r="E6" s="9">
        <v>35</v>
      </c>
      <c r="F6" s="9">
        <v>9</v>
      </c>
      <c r="G6" s="9">
        <v>3</v>
      </c>
      <c r="H6" s="9">
        <v>8</v>
      </c>
      <c r="I6" s="9"/>
      <c r="J6" s="9">
        <v>9</v>
      </c>
      <c r="K6" s="9">
        <v>4</v>
      </c>
      <c r="L6" s="9">
        <f t="shared" si="1"/>
        <v>33</v>
      </c>
      <c r="M6" s="10">
        <f t="shared" si="2"/>
        <v>0.9428571428571428</v>
      </c>
      <c r="N6" s="6">
        <f t="shared" si="3"/>
        <v>1.2222222222222223</v>
      </c>
      <c r="O6" s="6">
        <f t="shared" si="4"/>
        <v>1.125</v>
      </c>
      <c r="P6" s="5">
        <f>SUM(G6/(G6+H6+I6))*100</f>
        <v>27.27272727272727</v>
      </c>
      <c r="Q6" s="11">
        <f t="shared" si="0"/>
        <v>8.75</v>
      </c>
      <c r="S6" s="35"/>
      <c r="T6" s="35"/>
    </row>
    <row r="7" spans="1:19" ht="14.25">
      <c r="A7" s="9">
        <v>6</v>
      </c>
      <c r="B7" s="9" t="s">
        <v>20</v>
      </c>
      <c r="C7" s="43">
        <v>4</v>
      </c>
      <c r="D7" s="9">
        <v>4</v>
      </c>
      <c r="E7" s="9">
        <v>91</v>
      </c>
      <c r="F7" s="9">
        <v>29</v>
      </c>
      <c r="G7" s="9">
        <v>41</v>
      </c>
      <c r="H7" s="9">
        <v>26</v>
      </c>
      <c r="I7" s="9"/>
      <c r="J7" s="9">
        <v>27</v>
      </c>
      <c r="K7" s="9">
        <v>19</v>
      </c>
      <c r="L7" s="9">
        <f t="shared" si="1"/>
        <v>142</v>
      </c>
      <c r="M7" s="10">
        <f t="shared" si="2"/>
        <v>1.5604395604395604</v>
      </c>
      <c r="N7" s="6">
        <f t="shared" si="3"/>
        <v>2.310344827586207</v>
      </c>
      <c r="O7" s="6">
        <f t="shared" si="4"/>
        <v>1.0384615384615385</v>
      </c>
      <c r="P7" s="5">
        <f aca="true" t="shared" si="5" ref="P7:P17">SUM(G7/(G7+H7+I7))*100</f>
        <v>61.19402985074627</v>
      </c>
      <c r="Q7" s="11">
        <f t="shared" si="0"/>
        <v>22.75</v>
      </c>
      <c r="S7" s="35"/>
    </row>
    <row r="8" spans="1:20" ht="14.25">
      <c r="A8" s="3">
        <v>7</v>
      </c>
      <c r="B8" s="9" t="s">
        <v>21</v>
      </c>
      <c r="C8" s="43">
        <v>5</v>
      </c>
      <c r="D8" s="9">
        <v>6</v>
      </c>
      <c r="E8" s="9">
        <v>65</v>
      </c>
      <c r="F8" s="9">
        <v>14</v>
      </c>
      <c r="G8" s="9">
        <v>28</v>
      </c>
      <c r="H8" s="9">
        <v>13</v>
      </c>
      <c r="I8" s="9"/>
      <c r="J8" s="9">
        <v>13</v>
      </c>
      <c r="K8" s="9">
        <v>8</v>
      </c>
      <c r="L8" s="9">
        <f t="shared" si="1"/>
        <v>76</v>
      </c>
      <c r="M8" s="10">
        <f t="shared" si="2"/>
        <v>1.1692307692307693</v>
      </c>
      <c r="N8" s="6">
        <f t="shared" si="3"/>
        <v>2.9285714285714284</v>
      </c>
      <c r="O8" s="6">
        <f t="shared" si="4"/>
        <v>1</v>
      </c>
      <c r="P8" s="5">
        <f t="shared" si="5"/>
        <v>68.29268292682927</v>
      </c>
      <c r="Q8" s="11">
        <f t="shared" si="0"/>
        <v>10.833333333333334</v>
      </c>
      <c r="S8" s="35"/>
      <c r="T8" s="35"/>
    </row>
    <row r="9" spans="1:20" ht="14.25">
      <c r="A9" s="9">
        <v>8</v>
      </c>
      <c r="B9" s="9" t="s">
        <v>22</v>
      </c>
      <c r="C9" s="43">
        <v>4</v>
      </c>
      <c r="D9" s="9">
        <v>4</v>
      </c>
      <c r="E9" s="9">
        <v>67</v>
      </c>
      <c r="F9" s="9">
        <v>13</v>
      </c>
      <c r="G9" s="9">
        <v>6</v>
      </c>
      <c r="H9" s="9">
        <v>7</v>
      </c>
      <c r="I9" s="9"/>
      <c r="J9" s="9">
        <v>7</v>
      </c>
      <c r="K9" s="9">
        <v>7</v>
      </c>
      <c r="L9" s="9">
        <f t="shared" si="1"/>
        <v>40</v>
      </c>
      <c r="M9" s="10">
        <f t="shared" si="2"/>
        <v>0.5970149253731343</v>
      </c>
      <c r="N9" s="6">
        <f t="shared" si="3"/>
        <v>1</v>
      </c>
      <c r="O9" s="6">
        <f t="shared" si="4"/>
        <v>1</v>
      </c>
      <c r="P9" s="5">
        <f t="shared" si="5"/>
        <v>46.15384615384615</v>
      </c>
      <c r="Q9" s="11">
        <f t="shared" si="0"/>
        <v>16.75</v>
      </c>
      <c r="S9" s="35"/>
      <c r="T9" s="35"/>
    </row>
    <row r="10" spans="1:20" ht="14.25">
      <c r="A10" s="3">
        <v>9</v>
      </c>
      <c r="B10" s="9" t="s">
        <v>23</v>
      </c>
      <c r="C10" s="43">
        <v>4</v>
      </c>
      <c r="D10" s="9">
        <v>5</v>
      </c>
      <c r="E10" s="9">
        <v>129</v>
      </c>
      <c r="F10" s="9">
        <v>27</v>
      </c>
      <c r="G10" s="9">
        <v>24</v>
      </c>
      <c r="H10" s="9">
        <v>12</v>
      </c>
      <c r="I10" s="9">
        <v>4</v>
      </c>
      <c r="J10" s="9">
        <v>20</v>
      </c>
      <c r="K10" s="9">
        <v>16</v>
      </c>
      <c r="L10" s="9">
        <f t="shared" si="1"/>
        <v>103</v>
      </c>
      <c r="M10" s="10">
        <f t="shared" si="2"/>
        <v>0.7984496124031008</v>
      </c>
      <c r="N10" s="6">
        <f t="shared" si="3"/>
        <v>1.4814814814814814</v>
      </c>
      <c r="O10" s="6">
        <f t="shared" si="4"/>
        <v>1.25</v>
      </c>
      <c r="P10" s="5">
        <f t="shared" si="5"/>
        <v>60</v>
      </c>
      <c r="Q10" s="11">
        <f t="shared" si="0"/>
        <v>25.8</v>
      </c>
      <c r="S10" s="35"/>
      <c r="T10" s="35"/>
    </row>
    <row r="11" spans="1:20" ht="14.25">
      <c r="A11" s="9">
        <v>10</v>
      </c>
      <c r="B11" s="9" t="s">
        <v>24</v>
      </c>
      <c r="C11" s="43">
        <v>4</v>
      </c>
      <c r="D11" s="9">
        <v>4</v>
      </c>
      <c r="E11" s="9">
        <v>158</v>
      </c>
      <c r="F11" s="9">
        <v>16</v>
      </c>
      <c r="G11" s="9">
        <v>21</v>
      </c>
      <c r="H11" s="9">
        <v>1</v>
      </c>
      <c r="I11" s="9"/>
      <c r="J11" s="9">
        <v>1</v>
      </c>
      <c r="K11" s="9">
        <v>9</v>
      </c>
      <c r="L11" s="9">
        <f t="shared" si="1"/>
        <v>48</v>
      </c>
      <c r="M11" s="10">
        <f t="shared" si="2"/>
        <v>0.3037974683544304</v>
      </c>
      <c r="N11" s="6">
        <f t="shared" si="3"/>
        <v>1.375</v>
      </c>
      <c r="O11" s="6">
        <f t="shared" si="4"/>
        <v>1</v>
      </c>
      <c r="P11" s="5">
        <f t="shared" si="5"/>
        <v>95.45454545454545</v>
      </c>
      <c r="Q11" s="11">
        <f t="shared" si="0"/>
        <v>39.5</v>
      </c>
      <c r="S11" s="35"/>
      <c r="T11" s="35"/>
    </row>
    <row r="12" spans="1:20" ht="14.25">
      <c r="A12" s="3">
        <v>11</v>
      </c>
      <c r="B12" s="9" t="s">
        <v>25</v>
      </c>
      <c r="C12" s="43">
        <v>4</v>
      </c>
      <c r="D12" s="9">
        <v>4</v>
      </c>
      <c r="E12" s="9">
        <v>65</v>
      </c>
      <c r="F12" s="9">
        <v>10</v>
      </c>
      <c r="G12" s="9">
        <v>12</v>
      </c>
      <c r="H12" s="9">
        <v>8</v>
      </c>
      <c r="I12" s="9"/>
      <c r="J12" s="9">
        <v>9</v>
      </c>
      <c r="K12" s="9">
        <v>5</v>
      </c>
      <c r="L12" s="9">
        <f t="shared" si="1"/>
        <v>44</v>
      </c>
      <c r="M12" s="10">
        <f t="shared" si="2"/>
        <v>0.676923076923077</v>
      </c>
      <c r="N12" s="6">
        <f t="shared" si="3"/>
        <v>2</v>
      </c>
      <c r="O12" s="6">
        <f t="shared" si="4"/>
        <v>1.125</v>
      </c>
      <c r="P12" s="5">
        <f t="shared" si="5"/>
        <v>60</v>
      </c>
      <c r="Q12" s="11">
        <f t="shared" si="0"/>
        <v>16.25</v>
      </c>
      <c r="S12" s="35"/>
      <c r="T12" s="35"/>
    </row>
    <row r="13" spans="1:20" ht="14.25">
      <c r="A13" s="9">
        <v>12</v>
      </c>
      <c r="B13" s="9" t="s">
        <v>26</v>
      </c>
      <c r="C13" s="43">
        <v>5</v>
      </c>
      <c r="D13" s="9">
        <v>5</v>
      </c>
      <c r="E13" s="9">
        <v>81</v>
      </c>
      <c r="F13" s="9">
        <v>6</v>
      </c>
      <c r="G13" s="9">
        <v>7</v>
      </c>
      <c r="H13" s="9">
        <v>16</v>
      </c>
      <c r="I13" s="9">
        <v>3</v>
      </c>
      <c r="J13" s="9">
        <v>23</v>
      </c>
      <c r="K13" s="9">
        <v>10</v>
      </c>
      <c r="L13" s="9">
        <f t="shared" si="1"/>
        <v>65</v>
      </c>
      <c r="M13" s="10">
        <f t="shared" si="2"/>
        <v>0.8024691358024691</v>
      </c>
      <c r="N13" s="6">
        <f t="shared" si="3"/>
        <v>4.333333333333333</v>
      </c>
      <c r="O13" s="6">
        <f t="shared" si="4"/>
        <v>1.2105263157894737</v>
      </c>
      <c r="P13" s="5">
        <f t="shared" si="5"/>
        <v>26.923076923076923</v>
      </c>
      <c r="Q13" s="11">
        <f t="shared" si="0"/>
        <v>16.2</v>
      </c>
      <c r="S13" s="35"/>
      <c r="T13" s="35"/>
    </row>
    <row r="14" spans="1:20" ht="14.25">
      <c r="A14" s="3">
        <v>13</v>
      </c>
      <c r="B14" s="9" t="s">
        <v>27</v>
      </c>
      <c r="C14" s="43">
        <v>5</v>
      </c>
      <c r="D14" s="9">
        <v>6</v>
      </c>
      <c r="E14" s="9">
        <v>85</v>
      </c>
      <c r="F14" s="9">
        <v>11</v>
      </c>
      <c r="G14" s="9">
        <v>10</v>
      </c>
      <c r="H14" s="9">
        <v>9</v>
      </c>
      <c r="I14" s="9"/>
      <c r="J14" s="9">
        <v>9</v>
      </c>
      <c r="K14" s="9"/>
      <c r="L14" s="9">
        <f t="shared" si="1"/>
        <v>39</v>
      </c>
      <c r="M14" s="10">
        <f t="shared" si="2"/>
        <v>0.4588235294117647</v>
      </c>
      <c r="N14" s="6">
        <f t="shared" si="3"/>
        <v>1.7272727272727273</v>
      </c>
      <c r="O14" s="6">
        <f t="shared" si="4"/>
        <v>1</v>
      </c>
      <c r="P14" s="5">
        <f t="shared" si="5"/>
        <v>52.63157894736842</v>
      </c>
      <c r="Q14" s="11">
        <f t="shared" si="0"/>
        <v>14.166666666666666</v>
      </c>
      <c r="R14" s="35"/>
      <c r="S14" s="35"/>
      <c r="T14" s="35"/>
    </row>
    <row r="15" spans="1:20" ht="14.25">
      <c r="A15" s="9">
        <v>14</v>
      </c>
      <c r="B15" s="9" t="s">
        <v>28</v>
      </c>
      <c r="C15" s="43">
        <v>4</v>
      </c>
      <c r="D15" s="9">
        <v>3</v>
      </c>
      <c r="E15" s="9">
        <v>104</v>
      </c>
      <c r="F15" s="9">
        <v>28</v>
      </c>
      <c r="G15" s="9">
        <v>26</v>
      </c>
      <c r="H15" s="9">
        <v>9</v>
      </c>
      <c r="I15" s="9"/>
      <c r="J15" s="9">
        <v>9</v>
      </c>
      <c r="K15" s="9">
        <v>4</v>
      </c>
      <c r="L15" s="9">
        <f t="shared" si="1"/>
        <v>76</v>
      </c>
      <c r="M15" s="10">
        <f t="shared" si="2"/>
        <v>0.7307692307692307</v>
      </c>
      <c r="N15" s="6">
        <f t="shared" si="3"/>
        <v>1.25</v>
      </c>
      <c r="O15" s="6">
        <f t="shared" si="4"/>
        <v>1</v>
      </c>
      <c r="P15" s="5">
        <f t="shared" si="5"/>
        <v>74.28571428571429</v>
      </c>
      <c r="Q15" s="11">
        <f t="shared" si="0"/>
        <v>34.666666666666664</v>
      </c>
      <c r="S15" s="35"/>
      <c r="T15" s="35"/>
    </row>
    <row r="16" spans="1:20" ht="14.25">
      <c r="A16" s="3">
        <v>15</v>
      </c>
      <c r="B16" s="12" t="s">
        <v>29</v>
      </c>
      <c r="C16" s="43">
        <v>4</v>
      </c>
      <c r="D16" s="12">
        <v>3</v>
      </c>
      <c r="E16" s="12">
        <v>166</v>
      </c>
      <c r="F16" s="12">
        <v>27</v>
      </c>
      <c r="G16" s="12">
        <v>22</v>
      </c>
      <c r="H16" s="12">
        <v>26</v>
      </c>
      <c r="I16" s="12"/>
      <c r="J16" s="12">
        <v>26</v>
      </c>
      <c r="K16" s="12">
        <v>42</v>
      </c>
      <c r="L16" s="9">
        <f t="shared" si="1"/>
        <v>143</v>
      </c>
      <c r="M16" s="10">
        <f t="shared" si="2"/>
        <v>0.8614457831325302</v>
      </c>
      <c r="N16" s="6">
        <f t="shared" si="3"/>
        <v>1.7777777777777777</v>
      </c>
      <c r="O16" s="6">
        <f t="shared" si="4"/>
        <v>1</v>
      </c>
      <c r="P16" s="5">
        <f t="shared" si="5"/>
        <v>45.83333333333333</v>
      </c>
      <c r="Q16" s="11">
        <f t="shared" si="0"/>
        <v>55.333333333333336</v>
      </c>
      <c r="R16" s="35"/>
      <c r="S16" s="35"/>
      <c r="T16" s="35"/>
    </row>
    <row r="17" spans="1:26" s="36" customFormat="1" ht="15" thickBot="1">
      <c r="A17" s="9">
        <v>16</v>
      </c>
      <c r="B17" s="13" t="s">
        <v>30</v>
      </c>
      <c r="C17" s="43">
        <v>4</v>
      </c>
      <c r="D17" s="13">
        <v>5</v>
      </c>
      <c r="E17" s="13">
        <v>137</v>
      </c>
      <c r="F17" s="13">
        <v>25</v>
      </c>
      <c r="G17" s="13">
        <v>26</v>
      </c>
      <c r="H17" s="13">
        <v>17</v>
      </c>
      <c r="I17" s="13">
        <v>4</v>
      </c>
      <c r="J17" s="13">
        <v>26</v>
      </c>
      <c r="K17" s="13">
        <v>22</v>
      </c>
      <c r="L17" s="13">
        <f t="shared" si="1"/>
        <v>120</v>
      </c>
      <c r="M17" s="14">
        <f t="shared" si="2"/>
        <v>0.8759124087591241</v>
      </c>
      <c r="N17" s="15">
        <f t="shared" si="3"/>
        <v>1.88</v>
      </c>
      <c r="O17" s="15">
        <f t="shared" si="4"/>
        <v>1.2380952380952381</v>
      </c>
      <c r="P17" s="15">
        <f t="shared" si="5"/>
        <v>55.319148936170215</v>
      </c>
      <c r="Q17" s="16">
        <f t="shared" si="0"/>
        <v>27.4</v>
      </c>
      <c r="R17" s="30"/>
      <c r="S17" s="35"/>
      <c r="T17" s="35"/>
      <c r="U17" s="30"/>
      <c r="V17" s="30"/>
      <c r="W17" s="30"/>
      <c r="X17" s="30"/>
      <c r="Y17" s="30"/>
      <c r="Z17" s="30"/>
    </row>
    <row r="18" spans="1:26" s="37" customFormat="1" ht="16.5" customHeight="1" thickBot="1">
      <c r="A18" s="20"/>
      <c r="B18" s="17" t="s">
        <v>31</v>
      </c>
      <c r="C18" s="17">
        <f>SUM(C2:C17)</f>
        <v>71</v>
      </c>
      <c r="D18" s="17">
        <f>SUM(D2:D17)</f>
        <v>72</v>
      </c>
      <c r="E18" s="17">
        <f>SUM(E2:E17)</f>
        <v>1508</v>
      </c>
      <c r="F18" s="17">
        <f aca="true" t="shared" si="6" ref="F18:L18">SUM(F2:F17)</f>
        <v>277</v>
      </c>
      <c r="G18" s="17">
        <f t="shared" si="6"/>
        <v>296</v>
      </c>
      <c r="H18" s="17">
        <f t="shared" si="6"/>
        <v>180</v>
      </c>
      <c r="I18" s="17">
        <f t="shared" si="6"/>
        <v>11</v>
      </c>
      <c r="J18" s="17">
        <f t="shared" si="6"/>
        <v>208</v>
      </c>
      <c r="K18" s="17">
        <f t="shared" si="6"/>
        <v>172</v>
      </c>
      <c r="L18" s="17">
        <f t="shared" si="6"/>
        <v>1144</v>
      </c>
      <c r="M18" s="18">
        <f>SUM(L18/E18)</f>
        <v>0.7586206896551724</v>
      </c>
      <c r="N18" s="19">
        <f>SUM(G18+I18+H18)/F18</f>
        <v>1.7581227436823104</v>
      </c>
      <c r="O18" s="19">
        <f>SUM(J18)/(I18+H18)</f>
        <v>1.0890052356020943</v>
      </c>
      <c r="P18" s="19">
        <f>SUM(G18/(G18+H18+I18))*100</f>
        <v>60.78028747433265</v>
      </c>
      <c r="Q18" s="19">
        <f t="shared" si="0"/>
        <v>20.944444444444443</v>
      </c>
      <c r="R18" s="32"/>
      <c r="S18" s="35"/>
      <c r="T18" s="35"/>
      <c r="U18" s="30"/>
      <c r="V18" s="32"/>
      <c r="W18" s="32"/>
      <c r="X18" s="32"/>
      <c r="Y18" s="32"/>
      <c r="Z18" s="32"/>
    </row>
    <row r="19" spans="19:20" ht="15" thickTop="1">
      <c r="S19" s="35"/>
      <c r="T19" s="35"/>
    </row>
    <row r="20" spans="19:20" ht="14.25">
      <c r="S20" s="35"/>
      <c r="T20" s="35"/>
    </row>
  </sheetData>
  <sheetProtection/>
  <printOptions/>
  <pageMargins left="0.21" right="0.75" top="0.19" bottom="0.18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1"/>
  <sheetViews>
    <sheetView zoomScalePageLayoutView="0" workbookViewId="0" topLeftCell="A1">
      <selection activeCell="I23" sqref="I23"/>
    </sheetView>
  </sheetViews>
  <sheetFormatPr defaultColWidth="11.421875" defaultRowHeight="12.75"/>
  <cols>
    <col min="1" max="1" width="3.140625" style="34" customWidth="1"/>
    <col min="2" max="2" width="21.28125" style="34" customWidth="1"/>
    <col min="3" max="3" width="7.421875" style="34" customWidth="1"/>
    <col min="4" max="4" width="6.140625" style="34" customWidth="1"/>
    <col min="5" max="5" width="6.28125" style="34" customWidth="1"/>
    <col min="6" max="6" width="5.00390625" style="34" customWidth="1"/>
    <col min="7" max="7" width="6.140625" style="34" customWidth="1"/>
    <col min="8" max="8" width="6.7109375" style="34" customWidth="1"/>
    <col min="9" max="9" width="6.140625" style="34" customWidth="1"/>
    <col min="10" max="10" width="6.8515625" style="34" customWidth="1"/>
    <col min="11" max="11" width="7.00390625" style="34" customWidth="1"/>
    <col min="12" max="12" width="5.421875" style="34" customWidth="1"/>
    <col min="13" max="13" width="7.7109375" style="34" customWidth="1"/>
    <col min="14" max="14" width="5.140625" style="34" customWidth="1"/>
    <col min="15" max="15" width="7.140625" style="34" customWidth="1"/>
    <col min="16" max="16" width="6.8515625" style="34" customWidth="1"/>
    <col min="17" max="17" width="7.28125" style="34" customWidth="1"/>
    <col min="18" max="18" width="6.140625" style="30" customWidth="1"/>
    <col min="19" max="19" width="9.8515625" style="30" customWidth="1"/>
    <col min="20" max="20" width="10.7109375" style="30" customWidth="1"/>
    <col min="21" max="26" width="11.421875" style="30" customWidth="1"/>
    <col min="27" max="16384" width="11.421875" style="34" customWidth="1"/>
  </cols>
  <sheetData>
    <row r="1" spans="1:26" s="33" customFormat="1" ht="43.5" customHeight="1" thickBot="1">
      <c r="A1" s="1" t="s">
        <v>0</v>
      </c>
      <c r="B1" s="29" t="s">
        <v>52</v>
      </c>
      <c r="C1" s="29" t="s">
        <v>1</v>
      </c>
      <c r="D1" s="29" t="s">
        <v>2</v>
      </c>
      <c r="E1" s="29" t="s">
        <v>51</v>
      </c>
      <c r="F1" s="29" t="s">
        <v>3</v>
      </c>
      <c r="G1" s="29" t="s">
        <v>4</v>
      </c>
      <c r="H1" s="29" t="s">
        <v>5</v>
      </c>
      <c r="I1" s="29" t="s">
        <v>6</v>
      </c>
      <c r="J1" s="29" t="s">
        <v>7</v>
      </c>
      <c r="K1" s="29" t="s">
        <v>8</v>
      </c>
      <c r="L1" s="29" t="s">
        <v>9</v>
      </c>
      <c r="M1" s="29" t="s">
        <v>10</v>
      </c>
      <c r="N1" s="29" t="s">
        <v>11</v>
      </c>
      <c r="O1" s="29" t="s">
        <v>12</v>
      </c>
      <c r="P1" s="29" t="s">
        <v>13</v>
      </c>
      <c r="Q1" s="29" t="s">
        <v>14</v>
      </c>
      <c r="R1" s="30"/>
      <c r="S1" s="31"/>
      <c r="T1" s="32"/>
      <c r="U1" s="32"/>
      <c r="V1" s="32"/>
      <c r="W1" s="32"/>
      <c r="X1" s="32"/>
      <c r="Y1" s="32"/>
      <c r="Z1" s="32"/>
    </row>
    <row r="2" spans="1:20" ht="14.25">
      <c r="A2" s="3">
        <v>17</v>
      </c>
      <c r="B2" s="3" t="s">
        <v>32</v>
      </c>
      <c r="C2" s="2">
        <v>3</v>
      </c>
      <c r="D2" s="3">
        <v>2</v>
      </c>
      <c r="E2" s="3">
        <v>43</v>
      </c>
      <c r="F2" s="3">
        <v>3</v>
      </c>
      <c r="G2" s="3">
        <v>1</v>
      </c>
      <c r="H2" s="3">
        <v>0</v>
      </c>
      <c r="I2" s="3"/>
      <c r="J2" s="3"/>
      <c r="K2" s="3">
        <v>1</v>
      </c>
      <c r="L2" s="3">
        <f aca="true" t="shared" si="0" ref="L2:L7">SUM(F2:K2)</f>
        <v>5</v>
      </c>
      <c r="M2" s="4">
        <f aca="true" t="shared" si="1" ref="M2:M7">SUM(L2/E2)</f>
        <v>0.11627906976744186</v>
      </c>
      <c r="N2" s="5">
        <f aca="true" t="shared" si="2" ref="N2:N7">SUM(G2+I2+H2)/F2</f>
        <v>0.3333333333333333</v>
      </c>
      <c r="O2" s="5" t="e">
        <f aca="true" t="shared" si="3" ref="O2:O7">SUM(J2)/(I2+H2)</f>
        <v>#DIV/0!</v>
      </c>
      <c r="P2" s="5">
        <f aca="true" t="shared" si="4" ref="P2:P7">SUM(G2/(G2+H2+I2))*100</f>
        <v>100</v>
      </c>
      <c r="Q2" s="7">
        <f aca="true" t="shared" si="5" ref="Q2:Q19">SUM(E2/D2)</f>
        <v>21.5</v>
      </c>
      <c r="R2" s="35"/>
      <c r="S2" s="35"/>
      <c r="T2" s="35"/>
    </row>
    <row r="3" spans="1:20" ht="14.25">
      <c r="A3" s="9">
        <v>18</v>
      </c>
      <c r="B3" s="9" t="s">
        <v>33</v>
      </c>
      <c r="C3" s="9">
        <v>7</v>
      </c>
      <c r="D3" s="9">
        <v>7</v>
      </c>
      <c r="E3" s="9">
        <v>114</v>
      </c>
      <c r="F3" s="9">
        <v>104</v>
      </c>
      <c r="G3" s="9">
        <v>34</v>
      </c>
      <c r="H3" s="9">
        <v>16</v>
      </c>
      <c r="I3" s="9">
        <v>4</v>
      </c>
      <c r="J3" s="9">
        <v>26</v>
      </c>
      <c r="K3" s="9">
        <v>10</v>
      </c>
      <c r="L3" s="3">
        <f t="shared" si="0"/>
        <v>194</v>
      </c>
      <c r="M3" s="10">
        <f t="shared" si="1"/>
        <v>1.7017543859649122</v>
      </c>
      <c r="N3" s="6">
        <f t="shared" si="2"/>
        <v>0.5192307692307693</v>
      </c>
      <c r="O3" s="6">
        <f t="shared" si="3"/>
        <v>1.3</v>
      </c>
      <c r="P3" s="5">
        <f t="shared" si="4"/>
        <v>62.96296296296296</v>
      </c>
      <c r="Q3" s="11">
        <f t="shared" si="5"/>
        <v>16.285714285714285</v>
      </c>
      <c r="R3" s="35"/>
      <c r="S3" s="35"/>
      <c r="T3" s="35"/>
    </row>
    <row r="4" spans="1:20" ht="14.25">
      <c r="A4" s="3">
        <v>19</v>
      </c>
      <c r="B4" s="9" t="s">
        <v>34</v>
      </c>
      <c r="C4" s="9">
        <v>5</v>
      </c>
      <c r="D4" s="9">
        <v>5</v>
      </c>
      <c r="E4" s="9">
        <v>90</v>
      </c>
      <c r="F4" s="9">
        <v>31</v>
      </c>
      <c r="G4" s="9">
        <v>16</v>
      </c>
      <c r="H4" s="9">
        <v>13</v>
      </c>
      <c r="I4" s="9">
        <v>4</v>
      </c>
      <c r="J4" s="9">
        <v>21</v>
      </c>
      <c r="K4" s="9">
        <v>2</v>
      </c>
      <c r="L4" s="3">
        <f t="shared" si="0"/>
        <v>87</v>
      </c>
      <c r="M4" s="10">
        <f t="shared" si="1"/>
        <v>0.9666666666666667</v>
      </c>
      <c r="N4" s="6">
        <f t="shared" si="2"/>
        <v>1.064516129032258</v>
      </c>
      <c r="O4" s="6">
        <f t="shared" si="3"/>
        <v>1.2352941176470589</v>
      </c>
      <c r="P4" s="5">
        <f t="shared" si="4"/>
        <v>48.484848484848484</v>
      </c>
      <c r="Q4" s="11">
        <f t="shared" si="5"/>
        <v>18</v>
      </c>
      <c r="R4" s="35"/>
      <c r="S4" s="35"/>
      <c r="T4" s="35"/>
    </row>
    <row r="5" spans="1:20" ht="14.25">
      <c r="A5" s="9">
        <v>20</v>
      </c>
      <c r="B5" s="9" t="s">
        <v>35</v>
      </c>
      <c r="C5" s="9">
        <v>7</v>
      </c>
      <c r="D5" s="9">
        <v>8</v>
      </c>
      <c r="E5" s="9">
        <v>53</v>
      </c>
      <c r="F5" s="9">
        <v>29</v>
      </c>
      <c r="G5" s="9">
        <v>18</v>
      </c>
      <c r="H5" s="9">
        <v>29</v>
      </c>
      <c r="I5" s="9"/>
      <c r="J5" s="9">
        <v>29</v>
      </c>
      <c r="K5" s="9">
        <v>9</v>
      </c>
      <c r="L5" s="3">
        <f t="shared" si="0"/>
        <v>114</v>
      </c>
      <c r="M5" s="10">
        <f t="shared" si="1"/>
        <v>2.150943396226415</v>
      </c>
      <c r="N5" s="6">
        <f t="shared" si="2"/>
        <v>1.6206896551724137</v>
      </c>
      <c r="O5" s="6">
        <f t="shared" si="3"/>
        <v>1</v>
      </c>
      <c r="P5" s="5">
        <f t="shared" si="4"/>
        <v>38.297872340425535</v>
      </c>
      <c r="Q5" s="11">
        <f t="shared" si="5"/>
        <v>6.625</v>
      </c>
      <c r="R5" s="35"/>
      <c r="S5" s="35"/>
      <c r="T5" s="35"/>
    </row>
    <row r="6" spans="1:26" s="36" customFormat="1" ht="15" thickBot="1">
      <c r="A6" s="3">
        <v>21</v>
      </c>
      <c r="B6" s="13" t="s">
        <v>36</v>
      </c>
      <c r="C6" s="13">
        <v>5</v>
      </c>
      <c r="D6" s="9">
        <v>5</v>
      </c>
      <c r="E6" s="9">
        <v>56</v>
      </c>
      <c r="F6" s="9">
        <v>9</v>
      </c>
      <c r="G6" s="9">
        <v>13</v>
      </c>
      <c r="H6" s="9">
        <v>9</v>
      </c>
      <c r="I6" s="9"/>
      <c r="J6" s="9">
        <v>9</v>
      </c>
      <c r="K6" s="9">
        <v>7</v>
      </c>
      <c r="L6" s="13">
        <f t="shared" si="0"/>
        <v>47</v>
      </c>
      <c r="M6" s="14">
        <f t="shared" si="1"/>
        <v>0.8392857142857143</v>
      </c>
      <c r="N6" s="15">
        <f t="shared" si="2"/>
        <v>2.4444444444444446</v>
      </c>
      <c r="O6" s="15">
        <f t="shared" si="3"/>
        <v>1</v>
      </c>
      <c r="P6" s="15">
        <f t="shared" si="4"/>
        <v>59.09090909090909</v>
      </c>
      <c r="Q6" s="16">
        <f t="shared" si="5"/>
        <v>11.2</v>
      </c>
      <c r="R6" s="35"/>
      <c r="S6" s="35"/>
      <c r="T6" s="35"/>
      <c r="U6" s="30"/>
      <c r="V6" s="30"/>
      <c r="W6" s="30"/>
      <c r="X6" s="30"/>
      <c r="Y6" s="30"/>
      <c r="Z6" s="30"/>
    </row>
    <row r="7" spans="1:26" s="37" customFormat="1" ht="17.25" customHeight="1" thickBot="1">
      <c r="A7" s="20"/>
      <c r="B7" s="17" t="s">
        <v>37</v>
      </c>
      <c r="C7" s="20">
        <f aca="true" t="shared" si="6" ref="C7:K7">SUM(C2:C6)</f>
        <v>27</v>
      </c>
      <c r="D7" s="20">
        <f t="shared" si="6"/>
        <v>27</v>
      </c>
      <c r="E7" s="20">
        <f t="shared" si="6"/>
        <v>356</v>
      </c>
      <c r="F7" s="20">
        <f t="shared" si="6"/>
        <v>176</v>
      </c>
      <c r="G7" s="20">
        <f t="shared" si="6"/>
        <v>82</v>
      </c>
      <c r="H7" s="20">
        <f t="shared" si="6"/>
        <v>67</v>
      </c>
      <c r="I7" s="20">
        <f t="shared" si="6"/>
        <v>8</v>
      </c>
      <c r="J7" s="20">
        <f t="shared" si="6"/>
        <v>85</v>
      </c>
      <c r="K7" s="20">
        <f t="shared" si="6"/>
        <v>29</v>
      </c>
      <c r="L7" s="21">
        <f t="shared" si="0"/>
        <v>447</v>
      </c>
      <c r="M7" s="22">
        <f t="shared" si="1"/>
        <v>1.2556179775280898</v>
      </c>
      <c r="N7" s="23">
        <f t="shared" si="2"/>
        <v>0.8920454545454546</v>
      </c>
      <c r="O7" s="23">
        <f t="shared" si="3"/>
        <v>1.1333333333333333</v>
      </c>
      <c r="P7" s="23">
        <f t="shared" si="4"/>
        <v>52.22929936305732</v>
      </c>
      <c r="Q7" s="24">
        <f t="shared" si="5"/>
        <v>13.185185185185185</v>
      </c>
      <c r="R7" s="32"/>
      <c r="S7" s="35"/>
      <c r="T7" s="35"/>
      <c r="U7" s="30"/>
      <c r="V7" s="32"/>
      <c r="W7" s="32"/>
      <c r="X7" s="32"/>
      <c r="Y7" s="32"/>
      <c r="Z7" s="32"/>
    </row>
    <row r="8" spans="1:20" ht="15" thickTop="1">
      <c r="A8" s="3">
        <v>22</v>
      </c>
      <c r="B8" s="3" t="s">
        <v>38</v>
      </c>
      <c r="C8" s="2">
        <v>3</v>
      </c>
      <c r="D8" s="3">
        <v>5</v>
      </c>
      <c r="E8" s="3">
        <v>119</v>
      </c>
      <c r="F8" s="3">
        <v>13</v>
      </c>
      <c r="G8" s="3">
        <v>23</v>
      </c>
      <c r="H8" s="3">
        <v>36</v>
      </c>
      <c r="I8" s="3">
        <v>4</v>
      </c>
      <c r="J8" s="3">
        <v>57</v>
      </c>
      <c r="K8" s="3">
        <v>33</v>
      </c>
      <c r="L8" s="3">
        <f aca="true" t="shared" si="7" ref="L8:L17">SUM(F8:K8)</f>
        <v>166</v>
      </c>
      <c r="M8" s="4">
        <f>SUM(L7/E8)</f>
        <v>3.7563025210084033</v>
      </c>
      <c r="N8" s="5">
        <f aca="true" t="shared" si="8" ref="N8:N17">SUM(G8+I8+H8)/F8</f>
        <v>4.846153846153846</v>
      </c>
      <c r="O8" s="5">
        <f aca="true" t="shared" si="9" ref="O8:O17">SUM(J8)/(I8+H8)</f>
        <v>1.425</v>
      </c>
      <c r="P8" s="5">
        <f aca="true" t="shared" si="10" ref="P8:P17">SUM(G8/(G8+H8+I8))*100</f>
        <v>36.507936507936506</v>
      </c>
      <c r="Q8" s="7">
        <f t="shared" si="5"/>
        <v>23.8</v>
      </c>
      <c r="R8" s="35"/>
      <c r="S8" s="35"/>
      <c r="T8" s="35"/>
    </row>
    <row r="9" spans="1:20" ht="14.25">
      <c r="A9" s="3">
        <v>23</v>
      </c>
      <c r="B9" s="3" t="s">
        <v>39</v>
      </c>
      <c r="C9" s="3">
        <v>5</v>
      </c>
      <c r="D9" s="3">
        <v>5</v>
      </c>
      <c r="E9" s="3">
        <v>94</v>
      </c>
      <c r="F9" s="3">
        <v>15</v>
      </c>
      <c r="G9" s="3">
        <v>11</v>
      </c>
      <c r="H9" s="3">
        <v>8</v>
      </c>
      <c r="I9" s="3">
        <v>1</v>
      </c>
      <c r="J9" s="3">
        <v>11</v>
      </c>
      <c r="K9" s="3">
        <v>12</v>
      </c>
      <c r="L9" s="3">
        <f t="shared" si="7"/>
        <v>58</v>
      </c>
      <c r="M9" s="4">
        <f>SUM(L8/E9)</f>
        <v>1.7659574468085106</v>
      </c>
      <c r="N9" s="5">
        <f t="shared" si="8"/>
        <v>1.3333333333333333</v>
      </c>
      <c r="O9" s="5">
        <f t="shared" si="9"/>
        <v>1.2222222222222223</v>
      </c>
      <c r="P9" s="5">
        <f t="shared" si="10"/>
        <v>55.00000000000001</v>
      </c>
      <c r="Q9" s="7">
        <f t="shared" si="5"/>
        <v>18.8</v>
      </c>
      <c r="R9" s="35"/>
      <c r="S9" s="35"/>
      <c r="T9" s="35"/>
    </row>
    <row r="10" spans="1:20" ht="14.25">
      <c r="A10" s="3">
        <v>24</v>
      </c>
      <c r="B10" s="9" t="s">
        <v>40</v>
      </c>
      <c r="C10" s="8">
        <v>3</v>
      </c>
      <c r="D10" s="9">
        <v>1</v>
      </c>
      <c r="E10" s="9">
        <v>55</v>
      </c>
      <c r="F10" s="9">
        <v>3</v>
      </c>
      <c r="G10" s="9">
        <v>4</v>
      </c>
      <c r="H10" s="9"/>
      <c r="I10" s="9"/>
      <c r="J10" s="9"/>
      <c r="K10" s="9">
        <v>1</v>
      </c>
      <c r="L10" s="3">
        <f t="shared" si="7"/>
        <v>8</v>
      </c>
      <c r="M10" s="10">
        <f aca="true" t="shared" si="11" ref="M10:M17">SUM(L10/E10)</f>
        <v>0.14545454545454545</v>
      </c>
      <c r="N10" s="6">
        <f t="shared" si="8"/>
        <v>1.3333333333333333</v>
      </c>
      <c r="O10" s="6" t="e">
        <f t="shared" si="9"/>
        <v>#DIV/0!</v>
      </c>
      <c r="P10" s="5">
        <f t="shared" si="10"/>
        <v>100</v>
      </c>
      <c r="Q10" s="11">
        <f t="shared" si="5"/>
        <v>55</v>
      </c>
      <c r="S10" s="35"/>
      <c r="T10" s="35"/>
    </row>
    <row r="11" spans="1:20" ht="14.25">
      <c r="A11" s="3">
        <v>25</v>
      </c>
      <c r="B11" s="34" t="s">
        <v>41</v>
      </c>
      <c r="C11" s="8">
        <v>3</v>
      </c>
      <c r="D11" s="9">
        <v>2</v>
      </c>
      <c r="E11" s="9">
        <v>104</v>
      </c>
      <c r="F11" s="9">
        <v>10</v>
      </c>
      <c r="G11" s="9">
        <v>6</v>
      </c>
      <c r="H11" s="9">
        <v>3</v>
      </c>
      <c r="I11" s="9"/>
      <c r="J11" s="9">
        <v>4</v>
      </c>
      <c r="K11" s="9">
        <v>4</v>
      </c>
      <c r="L11" s="3">
        <f t="shared" si="7"/>
        <v>27</v>
      </c>
      <c r="M11" s="10">
        <f t="shared" si="11"/>
        <v>0.25961538461538464</v>
      </c>
      <c r="N11" s="6">
        <f t="shared" si="8"/>
        <v>0.9</v>
      </c>
      <c r="O11" s="6">
        <f t="shared" si="9"/>
        <v>1.3333333333333333</v>
      </c>
      <c r="P11" s="5">
        <f t="shared" si="10"/>
        <v>66.66666666666666</v>
      </c>
      <c r="Q11" s="11">
        <f t="shared" si="5"/>
        <v>52</v>
      </c>
      <c r="S11" s="35"/>
      <c r="T11" s="35"/>
    </row>
    <row r="12" spans="1:20" ht="14.25">
      <c r="A12" s="3">
        <v>26</v>
      </c>
      <c r="B12" s="9" t="s">
        <v>42</v>
      </c>
      <c r="C12" s="8">
        <v>4</v>
      </c>
      <c r="D12" s="9">
        <v>1</v>
      </c>
      <c r="E12" s="9">
        <v>80</v>
      </c>
      <c r="F12" s="9">
        <v>18</v>
      </c>
      <c r="G12" s="9">
        <v>9</v>
      </c>
      <c r="H12" s="9">
        <v>3</v>
      </c>
      <c r="I12" s="9"/>
      <c r="J12" s="9">
        <v>3</v>
      </c>
      <c r="K12" s="9">
        <v>1</v>
      </c>
      <c r="L12" s="3">
        <f t="shared" si="7"/>
        <v>34</v>
      </c>
      <c r="M12" s="10">
        <f t="shared" si="11"/>
        <v>0.425</v>
      </c>
      <c r="N12" s="6">
        <f t="shared" si="8"/>
        <v>0.6666666666666666</v>
      </c>
      <c r="O12" s="6">
        <f t="shared" si="9"/>
        <v>1</v>
      </c>
      <c r="P12" s="5">
        <f t="shared" si="10"/>
        <v>75</v>
      </c>
      <c r="Q12" s="11">
        <f t="shared" si="5"/>
        <v>80</v>
      </c>
      <c r="S12" s="35"/>
      <c r="T12" s="35"/>
    </row>
    <row r="13" spans="1:20" ht="14.25">
      <c r="A13" s="3">
        <v>27</v>
      </c>
      <c r="B13" s="9" t="s">
        <v>43</v>
      </c>
      <c r="C13" s="8">
        <v>4</v>
      </c>
      <c r="D13" s="9">
        <v>1</v>
      </c>
      <c r="E13" s="9">
        <v>155</v>
      </c>
      <c r="F13" s="9">
        <v>14</v>
      </c>
      <c r="G13" s="9">
        <v>7</v>
      </c>
      <c r="H13" s="9">
        <v>4</v>
      </c>
      <c r="I13" s="9"/>
      <c r="J13" s="9">
        <v>4</v>
      </c>
      <c r="K13" s="9">
        <v>1</v>
      </c>
      <c r="L13" s="3">
        <f t="shared" si="7"/>
        <v>30</v>
      </c>
      <c r="M13" s="10">
        <f t="shared" si="11"/>
        <v>0.1935483870967742</v>
      </c>
      <c r="N13" s="6">
        <f t="shared" si="8"/>
        <v>0.7857142857142857</v>
      </c>
      <c r="O13" s="6">
        <f t="shared" si="9"/>
        <v>1</v>
      </c>
      <c r="P13" s="5">
        <f t="shared" si="10"/>
        <v>63.63636363636363</v>
      </c>
      <c r="Q13" s="11">
        <f t="shared" si="5"/>
        <v>155</v>
      </c>
      <c r="R13" s="35"/>
      <c r="S13" s="35"/>
      <c r="T13" s="35"/>
    </row>
    <row r="14" spans="1:20" ht="14.25">
      <c r="A14" s="3">
        <v>28</v>
      </c>
      <c r="B14" s="34" t="s">
        <v>44</v>
      </c>
      <c r="C14" s="8">
        <v>3</v>
      </c>
      <c r="D14" s="9">
        <v>3</v>
      </c>
      <c r="E14" s="9">
        <v>158</v>
      </c>
      <c r="F14" s="9">
        <v>24</v>
      </c>
      <c r="G14" s="9">
        <v>14</v>
      </c>
      <c r="H14" s="9">
        <v>10</v>
      </c>
      <c r="I14" s="9"/>
      <c r="J14" s="9">
        <v>13</v>
      </c>
      <c r="K14" s="9">
        <v>16</v>
      </c>
      <c r="L14" s="3">
        <f t="shared" si="7"/>
        <v>77</v>
      </c>
      <c r="M14" s="10">
        <f t="shared" si="11"/>
        <v>0.4873417721518987</v>
      </c>
      <c r="N14" s="6">
        <f t="shared" si="8"/>
        <v>1</v>
      </c>
      <c r="O14" s="6">
        <f t="shared" si="9"/>
        <v>1.3</v>
      </c>
      <c r="P14" s="5">
        <f t="shared" si="10"/>
        <v>58.333333333333336</v>
      </c>
      <c r="Q14" s="11">
        <f t="shared" si="5"/>
        <v>52.666666666666664</v>
      </c>
      <c r="S14" s="35"/>
      <c r="T14" s="35"/>
    </row>
    <row r="15" spans="1:20" ht="14.25">
      <c r="A15" s="3">
        <v>29</v>
      </c>
      <c r="B15" s="9" t="s">
        <v>45</v>
      </c>
      <c r="C15" s="9">
        <v>3</v>
      </c>
      <c r="D15" s="9">
        <v>3</v>
      </c>
      <c r="E15" s="9">
        <v>74</v>
      </c>
      <c r="F15" s="9">
        <v>6</v>
      </c>
      <c r="G15" s="9">
        <v>2</v>
      </c>
      <c r="H15" s="9">
        <v>3</v>
      </c>
      <c r="I15" s="9"/>
      <c r="J15" s="9">
        <v>3</v>
      </c>
      <c r="K15" s="9">
        <v>4</v>
      </c>
      <c r="L15" s="3">
        <f t="shared" si="7"/>
        <v>18</v>
      </c>
      <c r="M15" s="10">
        <f t="shared" si="11"/>
        <v>0.24324324324324326</v>
      </c>
      <c r="N15" s="6">
        <f t="shared" si="8"/>
        <v>0.8333333333333334</v>
      </c>
      <c r="O15" s="6">
        <f t="shared" si="9"/>
        <v>1</v>
      </c>
      <c r="P15" s="5">
        <f t="shared" si="10"/>
        <v>40</v>
      </c>
      <c r="Q15" s="11">
        <f t="shared" si="5"/>
        <v>24.666666666666668</v>
      </c>
      <c r="S15" s="35"/>
      <c r="T15" s="35"/>
    </row>
    <row r="16" spans="1:20" ht="14.25">
      <c r="A16" s="3">
        <v>30</v>
      </c>
      <c r="B16" s="9" t="s">
        <v>46</v>
      </c>
      <c r="C16" s="9">
        <v>3</v>
      </c>
      <c r="D16" s="9">
        <v>3</v>
      </c>
      <c r="E16" s="9">
        <v>111</v>
      </c>
      <c r="F16" s="9">
        <v>7</v>
      </c>
      <c r="G16" s="9">
        <v>10</v>
      </c>
      <c r="H16" s="9">
        <v>1</v>
      </c>
      <c r="I16" s="9"/>
      <c r="J16" s="9">
        <v>1</v>
      </c>
      <c r="K16" s="9">
        <v>4</v>
      </c>
      <c r="L16" s="3">
        <f t="shared" si="7"/>
        <v>23</v>
      </c>
      <c r="M16" s="10">
        <f t="shared" si="11"/>
        <v>0.2072072072072072</v>
      </c>
      <c r="N16" s="6">
        <f t="shared" si="8"/>
        <v>1.5714285714285714</v>
      </c>
      <c r="O16" s="6">
        <f t="shared" si="9"/>
        <v>1</v>
      </c>
      <c r="P16" s="5">
        <f t="shared" si="10"/>
        <v>90.9090909090909</v>
      </c>
      <c r="Q16" s="11">
        <f t="shared" si="5"/>
        <v>37</v>
      </c>
      <c r="S16" s="35"/>
      <c r="T16" s="35"/>
    </row>
    <row r="17" spans="1:26" s="36" customFormat="1" ht="15" thickBot="1">
      <c r="A17" s="3">
        <v>31</v>
      </c>
      <c r="B17" s="13" t="s">
        <v>47</v>
      </c>
      <c r="C17" s="13">
        <v>4</v>
      </c>
      <c r="D17" s="13">
        <v>3</v>
      </c>
      <c r="E17" s="13">
        <v>74</v>
      </c>
      <c r="F17" s="13">
        <v>9</v>
      </c>
      <c r="G17" s="13">
        <v>9</v>
      </c>
      <c r="H17" s="13">
        <v>3</v>
      </c>
      <c r="I17" s="13"/>
      <c r="J17" s="13">
        <v>3</v>
      </c>
      <c r="K17" s="13">
        <v>1</v>
      </c>
      <c r="L17" s="13">
        <f t="shared" si="7"/>
        <v>25</v>
      </c>
      <c r="M17" s="14">
        <f t="shared" si="11"/>
        <v>0.33783783783783783</v>
      </c>
      <c r="N17" s="15">
        <f t="shared" si="8"/>
        <v>1.3333333333333333</v>
      </c>
      <c r="O17" s="15">
        <f t="shared" si="9"/>
        <v>1</v>
      </c>
      <c r="P17" s="15">
        <f t="shared" si="10"/>
        <v>75</v>
      </c>
      <c r="Q17" s="16">
        <f t="shared" si="5"/>
        <v>24.666666666666668</v>
      </c>
      <c r="R17" s="30"/>
      <c r="S17" s="30"/>
      <c r="T17" s="30"/>
      <c r="U17" s="30"/>
      <c r="V17" s="30"/>
      <c r="W17" s="30"/>
      <c r="X17" s="30"/>
      <c r="Y17" s="30"/>
      <c r="Z17" s="30"/>
    </row>
    <row r="18" spans="1:26" s="37" customFormat="1" ht="18" customHeight="1" thickBot="1">
      <c r="A18" s="20"/>
      <c r="B18" s="17" t="s">
        <v>48</v>
      </c>
      <c r="C18" s="20">
        <f>SUM(C8:C17)</f>
        <v>35</v>
      </c>
      <c r="D18" s="20">
        <f>SUM(D8:D17)</f>
        <v>27</v>
      </c>
      <c r="E18" s="20">
        <f aca="true" t="shared" si="12" ref="E18:K18">SUM(E8:E17)</f>
        <v>1024</v>
      </c>
      <c r="F18" s="20">
        <f t="shared" si="12"/>
        <v>119</v>
      </c>
      <c r="G18" s="20">
        <f t="shared" si="12"/>
        <v>95</v>
      </c>
      <c r="H18" s="20">
        <f t="shared" si="12"/>
        <v>71</v>
      </c>
      <c r="I18" s="20">
        <f t="shared" si="12"/>
        <v>5</v>
      </c>
      <c r="J18" s="20">
        <f t="shared" si="12"/>
        <v>99</v>
      </c>
      <c r="K18" s="20">
        <f t="shared" si="12"/>
        <v>77</v>
      </c>
      <c r="L18" s="21">
        <f>SUM(F18:K18)</f>
        <v>466</v>
      </c>
      <c r="M18" s="22">
        <f>SUM(L18/E18)</f>
        <v>0.455078125</v>
      </c>
      <c r="N18" s="23">
        <f>SUM(G18+I18+H18)/F18</f>
        <v>1.4369747899159664</v>
      </c>
      <c r="O18" s="23">
        <f>SUM(J18)/(I18+H18)</f>
        <v>1.3026315789473684</v>
      </c>
      <c r="P18" s="23">
        <f>SUM(G18/(G18+H18+I18))*100</f>
        <v>55.55555555555556</v>
      </c>
      <c r="Q18" s="24">
        <f t="shared" si="5"/>
        <v>37.925925925925924</v>
      </c>
      <c r="R18" s="32"/>
      <c r="S18" s="32"/>
      <c r="T18" s="32"/>
      <c r="U18" s="30"/>
      <c r="V18" s="32"/>
      <c r="W18" s="32"/>
      <c r="X18" s="32"/>
      <c r="Y18" s="32"/>
      <c r="Z18" s="32"/>
    </row>
    <row r="19" spans="1:26" s="42" customFormat="1" ht="24.75" customHeight="1" thickBot="1" thickTop="1">
      <c r="A19" s="40"/>
      <c r="B19" s="41" t="s">
        <v>50</v>
      </c>
      <c r="C19" s="25">
        <f aca="true" t="shared" si="13" ref="C19:K19">SUM(C7,C18)</f>
        <v>62</v>
      </c>
      <c r="D19" s="25">
        <f t="shared" si="13"/>
        <v>54</v>
      </c>
      <c r="E19" s="25">
        <f t="shared" si="13"/>
        <v>1380</v>
      </c>
      <c r="F19" s="25">
        <f t="shared" si="13"/>
        <v>295</v>
      </c>
      <c r="G19" s="25">
        <f t="shared" si="13"/>
        <v>177</v>
      </c>
      <c r="H19" s="25">
        <f t="shared" si="13"/>
        <v>138</v>
      </c>
      <c r="I19" s="25">
        <f t="shared" si="13"/>
        <v>13</v>
      </c>
      <c r="J19" s="25">
        <f t="shared" si="13"/>
        <v>184</v>
      </c>
      <c r="K19" s="25">
        <f t="shared" si="13"/>
        <v>106</v>
      </c>
      <c r="L19" s="25">
        <f>SUM(F19:K19)</f>
        <v>913</v>
      </c>
      <c r="M19" s="26">
        <f>SUM(L19/E19)</f>
        <v>0.6615942028985508</v>
      </c>
      <c r="N19" s="27">
        <f>SUM(G19+I19+H19)/F19</f>
        <v>1.111864406779661</v>
      </c>
      <c r="O19" s="27">
        <f>SUM(J19)/(I19+H19)</f>
        <v>1.218543046357616</v>
      </c>
      <c r="P19" s="27">
        <f>SUM(G19/(G19+H19+I19))*100</f>
        <v>53.963414634146346</v>
      </c>
      <c r="Q19" s="28">
        <f t="shared" si="5"/>
        <v>25.555555555555557</v>
      </c>
      <c r="R19" s="30"/>
      <c r="S19" s="35"/>
      <c r="T19" s="35"/>
      <c r="U19" s="30"/>
      <c r="V19" s="30"/>
      <c r="W19" s="30"/>
      <c r="X19" s="30"/>
      <c r="Y19" s="30"/>
      <c r="Z19" s="30"/>
    </row>
    <row r="20" spans="19:20" ht="15" thickTop="1">
      <c r="S20" s="35"/>
      <c r="T20" s="35"/>
    </row>
    <row r="21" spans="19:20" ht="14.25">
      <c r="S21" s="35"/>
      <c r="T21" s="35"/>
    </row>
  </sheetData>
  <sheetProtection/>
  <printOptions/>
  <pageMargins left="0.38" right="0.23" top="0.19" bottom="0.18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Engerdal fjellstyre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Bjørnar</dc:creator>
  <cp:keywords/>
  <dc:description/>
  <cp:lastModifiedBy>Bjørnar Johnsen</cp:lastModifiedBy>
  <cp:lastPrinted>2020-12-10T14:26:01Z</cp:lastPrinted>
  <dcterms:created xsi:type="dcterms:W3CDTF">2009-11-20T14:03:36Z</dcterms:created>
  <dcterms:modified xsi:type="dcterms:W3CDTF">2020-12-14T19:47:58Z</dcterms:modified>
  <cp:category/>
  <cp:version/>
  <cp:contentType/>
  <cp:contentStatus/>
</cp:coreProperties>
</file>